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5" r:id="rId8"/>
    <sheet name="Option 1 (i)" sheetId="36" r:id="rId9"/>
    <sheet name="Workings 1(i)" sheetId="32" r:id="rId10"/>
  </sheets>
  <calcPr calcId="145621"/>
</workbook>
</file>

<file path=xl/calcChain.xml><?xml version="1.0" encoding="utf-8"?>
<calcChain xmlns="http://schemas.openxmlformats.org/spreadsheetml/2006/main">
  <c r="J30" i="29" l="1"/>
  <c r="I30" i="29"/>
  <c r="H30" i="29"/>
  <c r="G30" i="29"/>
  <c r="C30" i="29"/>
  <c r="AM20" i="36"/>
  <c r="AL20" i="36"/>
  <c r="AK20" i="36"/>
  <c r="AJ20" i="36"/>
  <c r="AI20" i="36"/>
  <c r="AH20" i="36"/>
  <c r="AG20" i="36"/>
  <c r="AF20" i="36"/>
  <c r="AE20" i="36"/>
  <c r="AD20" i="36"/>
  <c r="AC20" i="36"/>
  <c r="AB20" i="36"/>
  <c r="AA20" i="36"/>
  <c r="Z20" i="36"/>
  <c r="Y20" i="36"/>
  <c r="X20" i="36"/>
  <c r="W20" i="36"/>
  <c r="V20" i="36"/>
  <c r="U20" i="36"/>
  <c r="T20" i="36"/>
  <c r="S20" i="36"/>
  <c r="R20" i="36"/>
  <c r="Q20" i="36"/>
  <c r="P20" i="36"/>
  <c r="O20" i="36"/>
  <c r="N20" i="36"/>
  <c r="M20" i="36"/>
  <c r="L20" i="36"/>
  <c r="K20" i="36"/>
  <c r="J20" i="36"/>
  <c r="I20" i="36"/>
  <c r="H20" i="36"/>
  <c r="G20" i="36"/>
  <c r="F20" i="36"/>
  <c r="AM19" i="36"/>
  <c r="AL19" i="36"/>
  <c r="AL25" i="36" s="1"/>
  <c r="AL26" i="36" s="1"/>
  <c r="AK19" i="36"/>
  <c r="AJ19" i="36"/>
  <c r="AI19" i="36"/>
  <c r="AH19" i="36"/>
  <c r="AH25" i="36" s="1"/>
  <c r="AH26" i="36" s="1"/>
  <c r="AG19" i="36"/>
  <c r="AF19" i="36"/>
  <c r="AF25" i="36" s="1"/>
  <c r="AE19" i="36"/>
  <c r="AD19" i="36"/>
  <c r="AC19" i="36"/>
  <c r="AB19" i="36"/>
  <c r="AA19" i="36"/>
  <c r="Z19" i="36"/>
  <c r="Z25" i="36" s="1"/>
  <c r="Z26" i="36" s="1"/>
  <c r="Y19" i="36"/>
  <c r="X19" i="36"/>
  <c r="W19" i="36"/>
  <c r="V19" i="36"/>
  <c r="V25" i="36" s="1"/>
  <c r="V26" i="36" s="1"/>
  <c r="U19" i="36"/>
  <c r="T19" i="36"/>
  <c r="T25" i="36" s="1"/>
  <c r="S19" i="36"/>
  <c r="R19" i="36"/>
  <c r="Q19" i="36"/>
  <c r="P19" i="36"/>
  <c r="O19" i="36"/>
  <c r="N19" i="36"/>
  <c r="N25" i="36" s="1"/>
  <c r="N26" i="36" s="1"/>
  <c r="M19" i="36"/>
  <c r="L19" i="36"/>
  <c r="L25" i="36" s="1"/>
  <c r="K19" i="36"/>
  <c r="J19" i="36"/>
  <c r="J25" i="36" s="1"/>
  <c r="J26" i="36" s="1"/>
  <c r="I19" i="36"/>
  <c r="H19" i="36"/>
  <c r="H25" i="36" s="1"/>
  <c r="G19" i="36"/>
  <c r="F19" i="36"/>
  <c r="F25" i="36" s="1"/>
  <c r="F26" i="36" s="1"/>
  <c r="P25" i="36"/>
  <c r="X25" i="36"/>
  <c r="G25" i="36"/>
  <c r="G26" i="36" s="1"/>
  <c r="K25" i="36"/>
  <c r="K26" i="36" s="1"/>
  <c r="R25" i="36"/>
  <c r="R26" i="36" s="1"/>
  <c r="W25" i="36"/>
  <c r="W26" i="36" s="1"/>
  <c r="AA25" i="36"/>
  <c r="AA26" i="36" s="1"/>
  <c r="AD25" i="36"/>
  <c r="AD26" i="36" s="1"/>
  <c r="AI25" i="36"/>
  <c r="AI26" i="36" s="1"/>
  <c r="AM25" i="36"/>
  <c r="AM26" i="36" s="1"/>
  <c r="AJ25" i="36"/>
  <c r="S25" i="36"/>
  <c r="S26" i="36" s="1"/>
  <c r="AE25" i="36"/>
  <c r="AE26" i="36" s="1"/>
  <c r="AE28" i="36" s="1"/>
  <c r="E20" i="36"/>
  <c r="E19" i="36"/>
  <c r="BD87" i="36"/>
  <c r="BC87" i="36"/>
  <c r="BB87" i="36"/>
  <c r="BA87" i="36"/>
  <c r="BA66" i="36" s="1"/>
  <c r="BA76" i="36" s="1"/>
  <c r="AZ87" i="36"/>
  <c r="AY87" i="36"/>
  <c r="AX87" i="36"/>
  <c r="AW87" i="36"/>
  <c r="AW66" i="36" s="1"/>
  <c r="AV87" i="36"/>
  <c r="AU87" i="36"/>
  <c r="AT87" i="36"/>
  <c r="AS87" i="36"/>
  <c r="AS66" i="36" s="1"/>
  <c r="AR87" i="36"/>
  <c r="AQ87" i="36"/>
  <c r="AP87" i="36"/>
  <c r="AO87" i="36"/>
  <c r="AO66" i="36" s="1"/>
  <c r="AN87" i="36"/>
  <c r="AM87" i="36"/>
  <c r="AL87" i="36"/>
  <c r="AK87" i="36"/>
  <c r="AK66" i="36" s="1"/>
  <c r="AJ87" i="36"/>
  <c r="AI87" i="36"/>
  <c r="AH87" i="36"/>
  <c r="AG87" i="36"/>
  <c r="AG66" i="36" s="1"/>
  <c r="AF87" i="36"/>
  <c r="AE87" i="36"/>
  <c r="AD87" i="36"/>
  <c r="AC87" i="36"/>
  <c r="AC66" i="36" s="1"/>
  <c r="AC76" i="36" s="1"/>
  <c r="AB87" i="36"/>
  <c r="AA87" i="36"/>
  <c r="Z87" i="36"/>
  <c r="Y87" i="36"/>
  <c r="Y66" i="36" s="1"/>
  <c r="X87" i="36"/>
  <c r="W87" i="36"/>
  <c r="V87" i="36"/>
  <c r="U87" i="36"/>
  <c r="U66" i="36" s="1"/>
  <c r="U76" i="36" s="1"/>
  <c r="T87" i="36"/>
  <c r="S87" i="36"/>
  <c r="R87" i="36"/>
  <c r="Q87" i="36"/>
  <c r="Q66" i="36" s="1"/>
  <c r="P87" i="36"/>
  <c r="O87" i="36"/>
  <c r="N87" i="36"/>
  <c r="M87" i="36"/>
  <c r="M66" i="36" s="1"/>
  <c r="L87" i="36"/>
  <c r="K87" i="36"/>
  <c r="J87" i="36"/>
  <c r="I87" i="36"/>
  <c r="I66" i="36" s="1"/>
  <c r="H87" i="36"/>
  <c r="G87" i="36"/>
  <c r="F87" i="36"/>
  <c r="E87" i="36"/>
  <c r="E66" i="36" s="1"/>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BB66" i="36"/>
  <c r="AZ66" i="36"/>
  <c r="AY66" i="36"/>
  <c r="AX66" i="36"/>
  <c r="AV66" i="36"/>
  <c r="AU66" i="36"/>
  <c r="AT66" i="36"/>
  <c r="AR66" i="36"/>
  <c r="AQ66" i="36"/>
  <c r="AP66" i="36"/>
  <c r="AN66" i="36"/>
  <c r="AM66" i="36"/>
  <c r="AL66" i="36"/>
  <c r="AJ66" i="36"/>
  <c r="AI66" i="36"/>
  <c r="AH66" i="36"/>
  <c r="AF66" i="36"/>
  <c r="AE66" i="36"/>
  <c r="AD66" i="36"/>
  <c r="AB66" i="36"/>
  <c r="AA66" i="36"/>
  <c r="Z66" i="36"/>
  <c r="X66" i="36"/>
  <c r="W66" i="36"/>
  <c r="V66" i="36"/>
  <c r="T66" i="36"/>
  <c r="S66" i="36"/>
  <c r="R66" i="36"/>
  <c r="P66" i="36"/>
  <c r="O66" i="36"/>
  <c r="N66" i="36"/>
  <c r="L66" i="36"/>
  <c r="K66" i="36"/>
  <c r="J66" i="36"/>
  <c r="H66" i="36"/>
  <c r="G66" i="36"/>
  <c r="F66" i="36"/>
  <c r="BD65" i="36"/>
  <c r="BD76" i="36" s="1"/>
  <c r="BC65" i="36"/>
  <c r="BC76" i="36" s="1"/>
  <c r="BB65" i="36"/>
  <c r="BB76" i="36" s="1"/>
  <c r="BA65" i="36"/>
  <c r="AZ65" i="36"/>
  <c r="AZ76" i="36" s="1"/>
  <c r="AY65" i="36"/>
  <c r="AY76" i="36" s="1"/>
  <c r="AX65" i="36"/>
  <c r="AX76" i="36" s="1"/>
  <c r="AW65" i="36"/>
  <c r="AV65" i="36"/>
  <c r="AV76" i="36" s="1"/>
  <c r="AU65" i="36"/>
  <c r="AU76" i="36" s="1"/>
  <c r="AT65" i="36"/>
  <c r="AT76" i="36" s="1"/>
  <c r="AS65" i="36"/>
  <c r="AR65" i="36"/>
  <c r="AR76" i="36" s="1"/>
  <c r="AQ65" i="36"/>
  <c r="AQ76" i="36" s="1"/>
  <c r="AP65" i="36"/>
  <c r="AP76" i="36" s="1"/>
  <c r="AO65" i="36"/>
  <c r="AN65" i="36"/>
  <c r="AN76" i="36" s="1"/>
  <c r="AM65" i="36"/>
  <c r="AM76" i="36" s="1"/>
  <c r="AL65" i="36"/>
  <c r="AL76" i="36" s="1"/>
  <c r="AK65" i="36"/>
  <c r="AJ65" i="36"/>
  <c r="AJ76" i="36" s="1"/>
  <c r="AI65" i="36"/>
  <c r="AI76" i="36" s="1"/>
  <c r="AH65" i="36"/>
  <c r="AH76" i="36" s="1"/>
  <c r="AG65" i="36"/>
  <c r="AF65" i="36"/>
  <c r="AF76" i="36" s="1"/>
  <c r="AE65" i="36"/>
  <c r="AE76" i="36" s="1"/>
  <c r="AD65" i="36"/>
  <c r="AD76" i="36" s="1"/>
  <c r="AC65" i="36"/>
  <c r="AB65" i="36"/>
  <c r="AB76" i="36" s="1"/>
  <c r="AA65" i="36"/>
  <c r="AA76" i="36" s="1"/>
  <c r="Z65" i="36"/>
  <c r="Z76" i="36" s="1"/>
  <c r="Y65" i="36"/>
  <c r="X65" i="36"/>
  <c r="X76" i="36" s="1"/>
  <c r="W65" i="36"/>
  <c r="W76" i="36" s="1"/>
  <c r="V65" i="36"/>
  <c r="V76" i="36" s="1"/>
  <c r="U65" i="36"/>
  <c r="T65" i="36"/>
  <c r="T76" i="36" s="1"/>
  <c r="S65" i="36"/>
  <c r="S76" i="36" s="1"/>
  <c r="R65" i="36"/>
  <c r="R76" i="36" s="1"/>
  <c r="Q65" i="36"/>
  <c r="P65" i="36"/>
  <c r="P76" i="36" s="1"/>
  <c r="O65" i="36"/>
  <c r="O76" i="36" s="1"/>
  <c r="N65" i="36"/>
  <c r="N76" i="36" s="1"/>
  <c r="M65" i="36"/>
  <c r="L65" i="36"/>
  <c r="L76" i="36" s="1"/>
  <c r="K65" i="36"/>
  <c r="K76" i="36" s="1"/>
  <c r="J65" i="36"/>
  <c r="J76" i="36" s="1"/>
  <c r="I65" i="36"/>
  <c r="H65" i="36"/>
  <c r="H76" i="36" s="1"/>
  <c r="G65" i="36"/>
  <c r="G76" i="36" s="1"/>
  <c r="F65" i="36"/>
  <c r="F76" i="36" s="1"/>
  <c r="E65" i="36"/>
  <c r="E60" i="36"/>
  <c r="BC26" i="36"/>
  <c r="AU26" i="36"/>
  <c r="AU28" i="36" s="1"/>
  <c r="BD25" i="36"/>
  <c r="BD26" i="36" s="1"/>
  <c r="BC25" i="36"/>
  <c r="BB25" i="36"/>
  <c r="BB26" i="36" s="1"/>
  <c r="BA25" i="36"/>
  <c r="BA26" i="36" s="1"/>
  <c r="AZ25" i="36"/>
  <c r="AZ26" i="36" s="1"/>
  <c r="AY25" i="36"/>
  <c r="AY26" i="36" s="1"/>
  <c r="AX25" i="36"/>
  <c r="AX26" i="36" s="1"/>
  <c r="AW25" i="36"/>
  <c r="AV25" i="36"/>
  <c r="AU25" i="36"/>
  <c r="AT25" i="36"/>
  <c r="AT26" i="36" s="1"/>
  <c r="AS25" i="36"/>
  <c r="AR25" i="36"/>
  <c r="AQ25" i="36"/>
  <c r="AQ26" i="36" s="1"/>
  <c r="AP25" i="36"/>
  <c r="AP26" i="36" s="1"/>
  <c r="AO25" i="36"/>
  <c r="AN25" i="36"/>
  <c r="O25" i="36"/>
  <c r="O26" i="36" s="1"/>
  <c r="O28" i="36" s="1"/>
  <c r="AB25" i="36"/>
  <c r="AW18" i="36"/>
  <c r="AW26" i="36" s="1"/>
  <c r="AW28" i="36" s="1"/>
  <c r="AV18" i="36"/>
  <c r="AV26" i="36" s="1"/>
  <c r="AU18" i="36"/>
  <c r="AT18" i="36"/>
  <c r="AS18" i="36"/>
  <c r="AS26" i="36" s="1"/>
  <c r="AS28" i="36" s="1"/>
  <c r="AR18" i="36"/>
  <c r="AR26" i="36" s="1"/>
  <c r="AQ18" i="36"/>
  <c r="AP18" i="36"/>
  <c r="AO18" i="36"/>
  <c r="AO26" i="36" s="1"/>
  <c r="AO28" i="36" s="1"/>
  <c r="AN18" i="36"/>
  <c r="AN26" i="36" s="1"/>
  <c r="AM18" i="36"/>
  <c r="AL18" i="36"/>
  <c r="AK18" i="36"/>
  <c r="AJ18" i="36"/>
  <c r="AI18" i="36"/>
  <c r="AH18" i="36"/>
  <c r="AG18" i="36"/>
  <c r="AF18" i="36"/>
  <c r="AE18" i="36"/>
  <c r="AD18" i="36"/>
  <c r="AC18" i="36"/>
  <c r="AB18" i="36"/>
  <c r="AA18" i="36"/>
  <c r="Z18" i="36"/>
  <c r="Y18" i="36"/>
  <c r="X18" i="36"/>
  <c r="W18" i="36"/>
  <c r="V18" i="36"/>
  <c r="U18" i="36"/>
  <c r="T18" i="36"/>
  <c r="S18" i="36"/>
  <c r="R18" i="36"/>
  <c r="Q18" i="36"/>
  <c r="P18" i="36"/>
  <c r="O18" i="36"/>
  <c r="N18" i="36"/>
  <c r="M18" i="36"/>
  <c r="L18" i="36"/>
  <c r="K18" i="36"/>
  <c r="J18" i="36"/>
  <c r="I18" i="36"/>
  <c r="H18" i="36"/>
  <c r="G18" i="36"/>
  <c r="F18" i="36"/>
  <c r="E18" i="36"/>
  <c r="AO28" i="27"/>
  <c r="AN28" i="27"/>
  <c r="AL28" i="27"/>
  <c r="AK28" i="27"/>
  <c r="AJ28" i="27"/>
  <c r="AH28" i="27"/>
  <c r="AG28" i="27"/>
  <c r="AF28" i="27"/>
  <c r="AD28" i="27"/>
  <c r="AC28" i="27"/>
  <c r="AB28" i="27"/>
  <c r="Z28" i="27"/>
  <c r="Y28" i="27"/>
  <c r="X28" i="27"/>
  <c r="V28" i="27"/>
  <c r="U28" i="27"/>
  <c r="T28" i="27"/>
  <c r="R28" i="27"/>
  <c r="Q28" i="27"/>
  <c r="P28" i="27"/>
  <c r="N28" i="27"/>
  <c r="M28" i="27"/>
  <c r="L28" i="27"/>
  <c r="J28" i="27"/>
  <c r="I28" i="27"/>
  <c r="H28" i="27"/>
  <c r="F28" i="27"/>
  <c r="E28" i="27"/>
  <c r="D28" i="27"/>
  <c r="AO27" i="27"/>
  <c r="AN27" i="27"/>
  <c r="AM27" i="27"/>
  <c r="AM28" i="27" s="1"/>
  <c r="AL27" i="27"/>
  <c r="AK27" i="27"/>
  <c r="AJ27" i="27"/>
  <c r="AI27" i="27"/>
  <c r="AI28" i="27" s="1"/>
  <c r="AH27" i="27"/>
  <c r="AG27" i="27"/>
  <c r="AF27" i="27"/>
  <c r="AE27" i="27"/>
  <c r="AE28" i="27" s="1"/>
  <c r="AD27" i="27"/>
  <c r="AC27" i="27"/>
  <c r="AB27" i="27"/>
  <c r="AA27" i="27"/>
  <c r="AA28" i="27" s="1"/>
  <c r="Z27" i="27"/>
  <c r="Y27" i="27"/>
  <c r="X27" i="27"/>
  <c r="W27" i="27"/>
  <c r="W28" i="27" s="1"/>
  <c r="V27" i="27"/>
  <c r="U27" i="27"/>
  <c r="T27" i="27"/>
  <c r="S27" i="27"/>
  <c r="S28" i="27" s="1"/>
  <c r="R27" i="27"/>
  <c r="Q27" i="27"/>
  <c r="P27" i="27"/>
  <c r="O27" i="27"/>
  <c r="O28" i="27" s="1"/>
  <c r="N27" i="27"/>
  <c r="M27" i="27"/>
  <c r="L27" i="27"/>
  <c r="K27" i="27"/>
  <c r="K28" i="27" s="1"/>
  <c r="J27" i="27"/>
  <c r="I27" i="27"/>
  <c r="H27" i="27"/>
  <c r="G27" i="27"/>
  <c r="G28" i="27" s="1"/>
  <c r="F27" i="27"/>
  <c r="E27" i="27"/>
  <c r="D27" i="27"/>
  <c r="C27" i="27"/>
  <c r="C28" i="27" s="1"/>
  <c r="AN19" i="27"/>
  <c r="AM19" i="27"/>
  <c r="AL19" i="27"/>
  <c r="AJ19" i="27"/>
  <c r="AI19" i="27"/>
  <c r="AH19" i="27"/>
  <c r="AF19" i="27"/>
  <c r="AE19" i="27"/>
  <c r="AD19" i="27"/>
  <c r="AB19" i="27"/>
  <c r="AA19" i="27"/>
  <c r="Z19" i="27"/>
  <c r="X19" i="27"/>
  <c r="W19" i="27"/>
  <c r="V19" i="27"/>
  <c r="T19" i="27"/>
  <c r="S19" i="27"/>
  <c r="R19" i="27"/>
  <c r="P19" i="27"/>
  <c r="O19" i="27"/>
  <c r="N19" i="27"/>
  <c r="L19" i="27"/>
  <c r="K19" i="27"/>
  <c r="J19" i="27"/>
  <c r="H19" i="27"/>
  <c r="G19" i="27"/>
  <c r="F19" i="27"/>
  <c r="D19" i="27"/>
  <c r="C19" i="27"/>
  <c r="AO18" i="27"/>
  <c r="AO19" i="27" s="1"/>
  <c r="AN18" i="27"/>
  <c r="AM18" i="27"/>
  <c r="AL18" i="27"/>
  <c r="AK18" i="27"/>
  <c r="AK19" i="27" s="1"/>
  <c r="AJ18" i="27"/>
  <c r="AI18" i="27"/>
  <c r="AH18" i="27"/>
  <c r="AG18" i="27"/>
  <c r="AG19" i="27" s="1"/>
  <c r="AF18" i="27"/>
  <c r="AE18" i="27"/>
  <c r="AD18" i="27"/>
  <c r="AC18" i="27"/>
  <c r="AC19" i="27" s="1"/>
  <c r="AB18" i="27"/>
  <c r="AA18" i="27"/>
  <c r="Z18" i="27"/>
  <c r="Y18" i="27"/>
  <c r="Y19" i="27" s="1"/>
  <c r="X18" i="27"/>
  <c r="W18" i="27"/>
  <c r="V18" i="27"/>
  <c r="U18" i="27"/>
  <c r="U19" i="27" s="1"/>
  <c r="T18" i="27"/>
  <c r="S18" i="27"/>
  <c r="R18" i="27"/>
  <c r="Q18" i="27"/>
  <c r="Q19" i="27" s="1"/>
  <c r="P18" i="27"/>
  <c r="O18" i="27"/>
  <c r="N18" i="27"/>
  <c r="M18" i="27"/>
  <c r="M19" i="27" s="1"/>
  <c r="L18" i="27"/>
  <c r="K18" i="27"/>
  <c r="J18" i="27"/>
  <c r="I18" i="27"/>
  <c r="I19" i="27" s="1"/>
  <c r="H18" i="27"/>
  <c r="G18" i="27"/>
  <c r="F18" i="27"/>
  <c r="E18" i="27"/>
  <c r="E19" i="27" s="1"/>
  <c r="D18" i="27"/>
  <c r="C18" i="27"/>
  <c r="AO10" i="27"/>
  <c r="AN10" i="27"/>
  <c r="AL10" i="27"/>
  <c r="AK10" i="27"/>
  <c r="AJ10" i="27"/>
  <c r="AH10" i="27"/>
  <c r="AG10" i="27"/>
  <c r="AF10" i="27"/>
  <c r="AD10" i="27"/>
  <c r="AC10" i="27"/>
  <c r="AB10" i="27"/>
  <c r="Z10" i="27"/>
  <c r="Y10" i="27"/>
  <c r="X10" i="27"/>
  <c r="V10" i="27"/>
  <c r="U10" i="27"/>
  <c r="T10" i="27"/>
  <c r="R10" i="27"/>
  <c r="Q10" i="27"/>
  <c r="P10" i="27"/>
  <c r="N10" i="27"/>
  <c r="M10" i="27"/>
  <c r="L10" i="27"/>
  <c r="J10" i="27"/>
  <c r="I10" i="27"/>
  <c r="H10" i="27"/>
  <c r="F10" i="27"/>
  <c r="E10" i="27"/>
  <c r="D10" i="27"/>
  <c r="AO9" i="27"/>
  <c r="AN9" i="27"/>
  <c r="AM9" i="27"/>
  <c r="AM10" i="27" s="1"/>
  <c r="AL9" i="27"/>
  <c r="AK9" i="27"/>
  <c r="AJ9" i="27"/>
  <c r="AI9" i="27"/>
  <c r="AI10" i="27" s="1"/>
  <c r="AH9" i="27"/>
  <c r="AG9" i="27"/>
  <c r="AF9" i="27"/>
  <c r="AE9" i="27"/>
  <c r="AE10" i="27" s="1"/>
  <c r="AD9" i="27"/>
  <c r="AC9" i="27"/>
  <c r="AB9" i="27"/>
  <c r="AA9" i="27"/>
  <c r="AA10" i="27" s="1"/>
  <c r="Z9" i="27"/>
  <c r="Y9" i="27"/>
  <c r="X9" i="27"/>
  <c r="W9" i="27"/>
  <c r="W10" i="27" s="1"/>
  <c r="V9" i="27"/>
  <c r="U9" i="27"/>
  <c r="T9" i="27"/>
  <c r="S9" i="27"/>
  <c r="S10" i="27" s="1"/>
  <c r="R9" i="27"/>
  <c r="Q9" i="27"/>
  <c r="P9" i="27"/>
  <c r="O9" i="27"/>
  <c r="O10" i="27" s="1"/>
  <c r="N9" i="27"/>
  <c r="M9" i="27"/>
  <c r="L9" i="27"/>
  <c r="K9" i="27"/>
  <c r="K10" i="27" s="1"/>
  <c r="J9" i="27"/>
  <c r="I9" i="27"/>
  <c r="H9" i="27"/>
  <c r="G9" i="27"/>
  <c r="G10" i="27" s="1"/>
  <c r="F9" i="27"/>
  <c r="E9" i="27"/>
  <c r="D9" i="27"/>
  <c r="C9" i="27"/>
  <c r="C10" i="27" s="1"/>
  <c r="AN30" i="35"/>
  <c r="AM30" i="35"/>
  <c r="AL30" i="35"/>
  <c r="AJ30" i="35"/>
  <c r="AI30" i="35"/>
  <c r="AH30" i="35"/>
  <c r="AF30" i="35"/>
  <c r="AE30" i="35"/>
  <c r="AD30" i="35"/>
  <c r="AB30" i="35"/>
  <c r="AA30" i="35"/>
  <c r="Z30" i="35"/>
  <c r="X30" i="35"/>
  <c r="W30" i="35"/>
  <c r="V30" i="35"/>
  <c r="T30" i="35"/>
  <c r="S30" i="35"/>
  <c r="R30" i="35"/>
  <c r="P30" i="35"/>
  <c r="O30" i="35"/>
  <c r="N30" i="35"/>
  <c r="L30" i="35"/>
  <c r="K30" i="35"/>
  <c r="J30" i="35"/>
  <c r="H30" i="35"/>
  <c r="G30" i="35"/>
  <c r="F30" i="35"/>
  <c r="D30" i="35"/>
  <c r="C30" i="35"/>
  <c r="AO29" i="35"/>
  <c r="AO30" i="35" s="1"/>
  <c r="AN29" i="35"/>
  <c r="AM29" i="35"/>
  <c r="AL29" i="35"/>
  <c r="AK29" i="35"/>
  <c r="AK30" i="35" s="1"/>
  <c r="AJ29" i="35"/>
  <c r="AI29" i="35"/>
  <c r="AH29" i="35"/>
  <c r="AG29" i="35"/>
  <c r="AG30" i="35" s="1"/>
  <c r="AF29" i="35"/>
  <c r="AE29" i="35"/>
  <c r="AD29" i="35"/>
  <c r="AC29" i="35"/>
  <c r="AC30" i="35" s="1"/>
  <c r="AB29" i="35"/>
  <c r="AA29" i="35"/>
  <c r="Z29" i="35"/>
  <c r="Y29" i="35"/>
  <c r="Y30" i="35" s="1"/>
  <c r="X29" i="35"/>
  <c r="W29" i="35"/>
  <c r="V29" i="35"/>
  <c r="U29" i="35"/>
  <c r="U30" i="35" s="1"/>
  <c r="T29" i="35"/>
  <c r="S29" i="35"/>
  <c r="R29" i="35"/>
  <c r="Q29" i="35"/>
  <c r="Q30" i="35" s="1"/>
  <c r="P29" i="35"/>
  <c r="O29" i="35"/>
  <c r="N29" i="35"/>
  <c r="M29" i="35"/>
  <c r="M30" i="35" s="1"/>
  <c r="L29" i="35"/>
  <c r="K29" i="35"/>
  <c r="J29" i="35"/>
  <c r="I29" i="35"/>
  <c r="I30" i="35" s="1"/>
  <c r="H29" i="35"/>
  <c r="G29" i="35"/>
  <c r="F29" i="35"/>
  <c r="E29" i="35"/>
  <c r="E30" i="35" s="1"/>
  <c r="D29" i="35"/>
  <c r="C29" i="35"/>
  <c r="AO21" i="35"/>
  <c r="AN21" i="35"/>
  <c r="AL21" i="35"/>
  <c r="AK21" i="35"/>
  <c r="AJ21" i="35"/>
  <c r="AH21" i="35"/>
  <c r="AG21" i="35"/>
  <c r="AF21" i="35"/>
  <c r="AD21" i="35"/>
  <c r="AC21" i="35"/>
  <c r="AB21" i="35"/>
  <c r="Z21" i="35"/>
  <c r="Y21" i="35"/>
  <c r="X21" i="35"/>
  <c r="V21" i="35"/>
  <c r="U21" i="35"/>
  <c r="T21" i="35"/>
  <c r="R21" i="35"/>
  <c r="Q21" i="35"/>
  <c r="P21" i="35"/>
  <c r="N21" i="35"/>
  <c r="M21" i="35"/>
  <c r="L21" i="35"/>
  <c r="J21" i="35"/>
  <c r="I21" i="35"/>
  <c r="H21" i="35"/>
  <c r="F21" i="35"/>
  <c r="E21" i="35"/>
  <c r="D21" i="35"/>
  <c r="AO20" i="35"/>
  <c r="AN20" i="35"/>
  <c r="AM20" i="35"/>
  <c r="AM21" i="35" s="1"/>
  <c r="AL20" i="35"/>
  <c r="AK20" i="35"/>
  <c r="AJ20" i="35"/>
  <c r="AI20" i="35"/>
  <c r="AI21" i="35" s="1"/>
  <c r="AH20" i="35"/>
  <c r="AG20" i="35"/>
  <c r="AF20" i="35"/>
  <c r="AE20" i="35"/>
  <c r="AE21" i="35" s="1"/>
  <c r="AD20" i="35"/>
  <c r="AC20" i="35"/>
  <c r="AB20" i="35"/>
  <c r="AA20" i="35"/>
  <c r="AA21" i="35" s="1"/>
  <c r="Z20" i="35"/>
  <c r="Y20" i="35"/>
  <c r="X20" i="35"/>
  <c r="W20" i="35"/>
  <c r="W21" i="35" s="1"/>
  <c r="V20" i="35"/>
  <c r="U20" i="35"/>
  <c r="T20" i="35"/>
  <c r="S20" i="35"/>
  <c r="S21" i="35" s="1"/>
  <c r="R20" i="35"/>
  <c r="Q20" i="35"/>
  <c r="P20" i="35"/>
  <c r="O20" i="35"/>
  <c r="O21" i="35" s="1"/>
  <c r="N20" i="35"/>
  <c r="M20" i="35"/>
  <c r="L20" i="35"/>
  <c r="K20" i="35"/>
  <c r="K21" i="35" s="1"/>
  <c r="J20" i="35"/>
  <c r="I20" i="35"/>
  <c r="H20" i="35"/>
  <c r="G20" i="35"/>
  <c r="G21" i="35" s="1"/>
  <c r="F20" i="35"/>
  <c r="E20" i="35"/>
  <c r="D20" i="35"/>
  <c r="C20" i="35"/>
  <c r="C21" i="35" s="1"/>
  <c r="AN12" i="35"/>
  <c r="AM12" i="35"/>
  <c r="AL12" i="35"/>
  <c r="AJ12" i="35"/>
  <c r="AI12" i="35"/>
  <c r="AH12" i="35"/>
  <c r="AF12" i="35"/>
  <c r="AE12" i="35"/>
  <c r="AD12" i="35"/>
  <c r="AB12" i="35"/>
  <c r="AA12" i="35"/>
  <c r="Z12" i="35"/>
  <c r="X12" i="35"/>
  <c r="W12" i="35"/>
  <c r="V12" i="35"/>
  <c r="T12" i="35"/>
  <c r="S12" i="35"/>
  <c r="R12" i="35"/>
  <c r="P12" i="35"/>
  <c r="O12" i="35"/>
  <c r="N12" i="35"/>
  <c r="L12" i="35"/>
  <c r="K12" i="35"/>
  <c r="J12" i="35"/>
  <c r="H12" i="35"/>
  <c r="G12" i="35"/>
  <c r="F12" i="35"/>
  <c r="D12" i="35"/>
  <c r="C12" i="35"/>
  <c r="AO11" i="35"/>
  <c r="AO12" i="35" s="1"/>
  <c r="AN11" i="35"/>
  <c r="AM11" i="35"/>
  <c r="AL11" i="35"/>
  <c r="AK11" i="35"/>
  <c r="AK12" i="35" s="1"/>
  <c r="AJ11" i="35"/>
  <c r="AI11" i="35"/>
  <c r="AH11" i="35"/>
  <c r="AG11" i="35"/>
  <c r="AG12" i="35" s="1"/>
  <c r="AF11" i="35"/>
  <c r="AE11" i="35"/>
  <c r="AD11" i="35"/>
  <c r="AC11" i="35"/>
  <c r="AC12" i="35" s="1"/>
  <c r="AB11" i="35"/>
  <c r="AA11" i="35"/>
  <c r="Z11" i="35"/>
  <c r="Y11" i="35"/>
  <c r="Y12" i="35" s="1"/>
  <c r="X11" i="35"/>
  <c r="W11" i="35"/>
  <c r="V11" i="35"/>
  <c r="U11" i="35"/>
  <c r="U12" i="35" s="1"/>
  <c r="T11" i="35"/>
  <c r="S11" i="35"/>
  <c r="R11" i="35"/>
  <c r="Q11" i="35"/>
  <c r="Q12" i="35" s="1"/>
  <c r="P11" i="35"/>
  <c r="O11" i="35"/>
  <c r="N11" i="35"/>
  <c r="M11" i="35"/>
  <c r="M12" i="35" s="1"/>
  <c r="L11" i="35"/>
  <c r="K11" i="35"/>
  <c r="J11" i="35"/>
  <c r="I11" i="35"/>
  <c r="I12" i="35" s="1"/>
  <c r="H11" i="35"/>
  <c r="G11" i="35"/>
  <c r="F11" i="35"/>
  <c r="E11" i="35"/>
  <c r="E12" i="35" s="1"/>
  <c r="D11" i="35"/>
  <c r="C11" i="35"/>
  <c r="F19" i="31"/>
  <c r="G19" i="31"/>
  <c r="H19" i="31"/>
  <c r="I19" i="31"/>
  <c r="J19" i="31"/>
  <c r="K19" i="31"/>
  <c r="L19" i="31"/>
  <c r="M19" i="31"/>
  <c r="N19" i="31"/>
  <c r="O19" i="31"/>
  <c r="P19" i="31"/>
  <c r="Q19" i="31"/>
  <c r="R19" i="31"/>
  <c r="S19" i="31"/>
  <c r="T19" i="31"/>
  <c r="U19" i="31"/>
  <c r="V19" i="31"/>
  <c r="W19" i="31"/>
  <c r="X19" i="31"/>
  <c r="Y19" i="31"/>
  <c r="Z19" i="31"/>
  <c r="AA19" i="31"/>
  <c r="AB19" i="31"/>
  <c r="AC19" i="31"/>
  <c r="AD19" i="31"/>
  <c r="AE19" i="31"/>
  <c r="AF19" i="31"/>
  <c r="AG19" i="31"/>
  <c r="AH19" i="31"/>
  <c r="AI19" i="31"/>
  <c r="AJ19" i="31"/>
  <c r="AK19" i="31"/>
  <c r="AL19" i="31"/>
  <c r="AM19" i="31"/>
  <c r="F20" i="31"/>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E20" i="31"/>
  <c r="E19" i="31"/>
  <c r="H26" i="36" l="1"/>
  <c r="H28" i="36" s="1"/>
  <c r="L26" i="36"/>
  <c r="P26" i="36"/>
  <c r="P28" i="36" s="1"/>
  <c r="P29" i="36" s="1"/>
  <c r="T26" i="36"/>
  <c r="T28" i="36" s="1"/>
  <c r="T29" i="36" s="1"/>
  <c r="X26" i="36"/>
  <c r="AB26" i="36"/>
  <c r="AF26" i="36"/>
  <c r="AF28" i="36" s="1"/>
  <c r="AF29" i="36" s="1"/>
  <c r="AJ26" i="36"/>
  <c r="AJ28" i="36" s="1"/>
  <c r="AJ29" i="36" s="1"/>
  <c r="J28" i="36"/>
  <c r="J29" i="36" s="1"/>
  <c r="R28" i="36"/>
  <c r="R29" i="36"/>
  <c r="Z28" i="36"/>
  <c r="Z29" i="36" s="1"/>
  <c r="AH28" i="36"/>
  <c r="AH29" i="36" s="1"/>
  <c r="K28" i="36"/>
  <c r="K29" i="36" s="1"/>
  <c r="V28" i="36"/>
  <c r="V29" i="36" s="1"/>
  <c r="BC56" i="36"/>
  <c r="AY56" i="36"/>
  <c r="AU56" i="36"/>
  <c r="AQ56" i="36"/>
  <c r="AM56" i="36"/>
  <c r="AI56" i="36"/>
  <c r="AZ56" i="36"/>
  <c r="AT56" i="36"/>
  <c r="AO56" i="36"/>
  <c r="AJ56" i="36"/>
  <c r="BB56" i="36"/>
  <c r="AW56" i="36"/>
  <c r="AR56" i="36"/>
  <c r="AL56" i="36"/>
  <c r="AG56" i="36"/>
  <c r="AV56" i="36"/>
  <c r="AK56" i="36"/>
  <c r="BD56" i="36"/>
  <c r="AS56" i="36"/>
  <c r="AH56" i="36"/>
  <c r="AN56" i="36"/>
  <c r="AX56" i="36"/>
  <c r="AF56" i="36"/>
  <c r="BA56" i="36"/>
  <c r="AP56" i="36"/>
  <c r="N28" i="36"/>
  <c r="N29" i="36" s="1"/>
  <c r="AI28" i="36"/>
  <c r="AI29" i="36" s="1"/>
  <c r="F28" i="36"/>
  <c r="F29" i="36" s="1"/>
  <c r="AA28" i="36"/>
  <c r="AA29" i="36" s="1"/>
  <c r="AL28" i="36"/>
  <c r="AP28" i="36"/>
  <c r="AP29" i="36" s="1"/>
  <c r="AT28" i="36"/>
  <c r="AT29" i="36"/>
  <c r="BC40" i="36"/>
  <c r="AY40" i="36"/>
  <c r="AU40" i="36"/>
  <c r="AQ40" i="36"/>
  <c r="AM40" i="36"/>
  <c r="AI40" i="36"/>
  <c r="BA40" i="36"/>
  <c r="AV40" i="36"/>
  <c r="AP40" i="36"/>
  <c r="AK40" i="36"/>
  <c r="AF40" i="36"/>
  <c r="AB40" i="36"/>
  <c r="X40" i="36"/>
  <c r="T40" i="36"/>
  <c r="P40" i="36"/>
  <c r="AZ40" i="36"/>
  <c r="AS40" i="36"/>
  <c r="AL40" i="36"/>
  <c r="AE40" i="36"/>
  <c r="Z40" i="36"/>
  <c r="U40" i="36"/>
  <c r="BD40" i="36"/>
  <c r="AW40" i="36"/>
  <c r="AO40" i="36"/>
  <c r="AH40" i="36"/>
  <c r="AC40" i="36"/>
  <c r="W40" i="36"/>
  <c r="R40" i="36"/>
  <c r="AR40" i="36"/>
  <c r="AD40" i="36"/>
  <c r="S40" i="36"/>
  <c r="AJ40" i="36"/>
  <c r="BB40" i="36"/>
  <c r="AN40" i="36"/>
  <c r="AA40" i="36"/>
  <c r="Q40" i="36"/>
  <c r="AX40" i="36"/>
  <c r="AG40" i="36"/>
  <c r="Y40" i="36"/>
  <c r="V40" i="36"/>
  <c r="AT40" i="36"/>
  <c r="S28" i="36"/>
  <c r="S29" i="36" s="1"/>
  <c r="AD28" i="36"/>
  <c r="AD29" i="36"/>
  <c r="AQ29" i="36"/>
  <c r="AQ28" i="36"/>
  <c r="X28" i="36"/>
  <c r="AB28" i="36"/>
  <c r="AB29" i="36" s="1"/>
  <c r="AV29" i="36"/>
  <c r="AV28" i="36"/>
  <c r="AM29" i="36"/>
  <c r="AW29" i="36"/>
  <c r="E25" i="36"/>
  <c r="E26" i="36" s="1"/>
  <c r="I25" i="36"/>
  <c r="I26" i="36" s="1"/>
  <c r="M25" i="36"/>
  <c r="M26" i="36" s="1"/>
  <c r="Q25" i="36"/>
  <c r="Q26" i="36" s="1"/>
  <c r="U25" i="36"/>
  <c r="U26" i="36" s="1"/>
  <c r="Y25" i="36"/>
  <c r="Y26" i="36" s="1"/>
  <c r="AC25" i="36"/>
  <c r="AC26" i="36" s="1"/>
  <c r="AG25" i="36"/>
  <c r="AK25" i="36"/>
  <c r="AK26" i="36" s="1"/>
  <c r="G28" i="36"/>
  <c r="G29" i="36" s="1"/>
  <c r="W28" i="36"/>
  <c r="W29" i="36" s="1"/>
  <c r="AM28" i="36"/>
  <c r="L28" i="36"/>
  <c r="AN29" i="36"/>
  <c r="AN28" i="36"/>
  <c r="AR28" i="36"/>
  <c r="O29" i="36"/>
  <c r="AE29" i="36"/>
  <c r="AU29" i="36"/>
  <c r="C9" i="36"/>
  <c r="AG26" i="36"/>
  <c r="AO29" i="36"/>
  <c r="AS29" i="36"/>
  <c r="E76" i="36"/>
  <c r="M76" i="36"/>
  <c r="AK76" i="36"/>
  <c r="AS76" i="36"/>
  <c r="I76" i="36"/>
  <c r="Q76" i="36"/>
  <c r="Y76" i="36"/>
  <c r="AG76" i="36"/>
  <c r="AO76" i="36"/>
  <c r="AW76" i="36"/>
  <c r="I28" i="36" l="1"/>
  <c r="I29" i="36" s="1"/>
  <c r="AK28" i="36"/>
  <c r="AK29" i="36" s="1"/>
  <c r="Q28" i="36"/>
  <c r="Q29" i="36" s="1"/>
  <c r="Y28" i="36"/>
  <c r="Y29" i="36" s="1"/>
  <c r="M28" i="36"/>
  <c r="AC28" i="36"/>
  <c r="AC29" i="36" s="1"/>
  <c r="BA37" i="36"/>
  <c r="AW37" i="36"/>
  <c r="AS37" i="36"/>
  <c r="AO37" i="36"/>
  <c r="AK37" i="36"/>
  <c r="AG37" i="36"/>
  <c r="AC37" i="36"/>
  <c r="Y37" i="36"/>
  <c r="U37" i="36"/>
  <c r="Q37" i="36"/>
  <c r="M37" i="36"/>
  <c r="BC37" i="36"/>
  <c r="AY37" i="36"/>
  <c r="AU37" i="36"/>
  <c r="AQ37" i="36"/>
  <c r="AM37" i="36"/>
  <c r="AI37" i="36"/>
  <c r="AE37" i="36"/>
  <c r="AA37" i="36"/>
  <c r="W37" i="36"/>
  <c r="S37" i="36"/>
  <c r="O37" i="36"/>
  <c r="AZ37" i="36"/>
  <c r="AR37" i="36"/>
  <c r="AJ37" i="36"/>
  <c r="AB37" i="36"/>
  <c r="T37" i="36"/>
  <c r="AX37" i="36"/>
  <c r="AP37" i="36"/>
  <c r="AH37" i="36"/>
  <c r="Z37" i="36"/>
  <c r="R37" i="36"/>
  <c r="AT37" i="36"/>
  <c r="AD37" i="36"/>
  <c r="N37" i="36"/>
  <c r="AF37" i="36"/>
  <c r="BD37" i="36"/>
  <c r="AN37" i="36"/>
  <c r="X37" i="36"/>
  <c r="BB37" i="36"/>
  <c r="AL37" i="36"/>
  <c r="V37" i="36"/>
  <c r="AV37" i="36"/>
  <c r="P37" i="36"/>
  <c r="BC49" i="36"/>
  <c r="AY49" i="36"/>
  <c r="AU49" i="36"/>
  <c r="AQ49" i="36"/>
  <c r="AM49" i="36"/>
  <c r="AI49" i="36"/>
  <c r="AE49" i="36"/>
  <c r="AA49" i="36"/>
  <c r="BD49" i="36"/>
  <c r="AX49" i="36"/>
  <c r="AS49" i="36"/>
  <c r="AN49" i="36"/>
  <c r="AH49" i="36"/>
  <c r="AC49" i="36"/>
  <c r="AW49" i="36"/>
  <c r="AP49" i="36"/>
  <c r="AJ49" i="36"/>
  <c r="AB49" i="36"/>
  <c r="BB49" i="36"/>
  <c r="AV49" i="36"/>
  <c r="AO49" i="36"/>
  <c r="AG49" i="36"/>
  <c r="Z49" i="36"/>
  <c r="AR49" i="36"/>
  <c r="AD49" i="36"/>
  <c r="AZ49" i="36"/>
  <c r="AK49" i="36"/>
  <c r="BA49" i="36"/>
  <c r="Y49" i="36"/>
  <c r="AT49" i="36"/>
  <c r="AL49" i="36"/>
  <c r="AF49" i="36"/>
  <c r="AY33" i="36"/>
  <c r="AU33" i="36"/>
  <c r="AQ33" i="36"/>
  <c r="AM33" i="36"/>
  <c r="AI33" i="36"/>
  <c r="AE33" i="36"/>
  <c r="AA33" i="36"/>
  <c r="W33" i="36"/>
  <c r="S33" i="36"/>
  <c r="O33" i="36"/>
  <c r="K33" i="36"/>
  <c r="AZ33" i="36"/>
  <c r="AT33" i="36"/>
  <c r="AO33" i="36"/>
  <c r="AJ33" i="36"/>
  <c r="AD33" i="36"/>
  <c r="Y33" i="36"/>
  <c r="T33" i="36"/>
  <c r="N33" i="36"/>
  <c r="I33" i="36"/>
  <c r="AX33" i="36"/>
  <c r="AS33" i="36"/>
  <c r="AN33" i="36"/>
  <c r="AH33" i="36"/>
  <c r="AC33" i="36"/>
  <c r="X33" i="36"/>
  <c r="R33" i="36"/>
  <c r="M33" i="36"/>
  <c r="BA33" i="36"/>
  <c r="AP33" i="36"/>
  <c r="AF33" i="36"/>
  <c r="U33" i="36"/>
  <c r="J33" i="36"/>
  <c r="AG33" i="36"/>
  <c r="L33" i="36"/>
  <c r="AW33" i="36"/>
  <c r="AL33" i="36"/>
  <c r="AB33" i="36"/>
  <c r="Q33" i="36"/>
  <c r="AV33" i="36"/>
  <c r="AK33" i="36"/>
  <c r="Z33" i="36"/>
  <c r="P33" i="36"/>
  <c r="AR33" i="36"/>
  <c r="V33" i="36"/>
  <c r="AL29" i="36"/>
  <c r="BB43" i="36"/>
  <c r="AX43" i="36"/>
  <c r="AT43" i="36"/>
  <c r="AP43" i="36"/>
  <c r="AL43" i="36"/>
  <c r="AH43" i="36"/>
  <c r="AD43" i="36"/>
  <c r="Z43" i="36"/>
  <c r="V43" i="36"/>
  <c r="BA43" i="36"/>
  <c r="AV43" i="36"/>
  <c r="AQ43" i="36"/>
  <c r="AK43" i="36"/>
  <c r="AF43" i="36"/>
  <c r="AA43" i="36"/>
  <c r="U43" i="36"/>
  <c r="BD43" i="36"/>
  <c r="AW43" i="36"/>
  <c r="AO43" i="36"/>
  <c r="AI43" i="36"/>
  <c r="AB43" i="36"/>
  <c r="T43" i="36"/>
  <c r="AZ43" i="36"/>
  <c r="AS43" i="36"/>
  <c r="AM43" i="36"/>
  <c r="AE43" i="36"/>
  <c r="X43" i="36"/>
  <c r="BC43" i="36"/>
  <c r="AN43" i="36"/>
  <c r="Y43" i="36"/>
  <c r="AU43" i="36"/>
  <c r="S43" i="36"/>
  <c r="AY43" i="36"/>
  <c r="AJ43" i="36"/>
  <c r="W43" i="36"/>
  <c r="AG43" i="36"/>
  <c r="AC43" i="36"/>
  <c r="AR43" i="36"/>
  <c r="BA45" i="36"/>
  <c r="AW45" i="36"/>
  <c r="AS45" i="36"/>
  <c r="AO45" i="36"/>
  <c r="AK45" i="36"/>
  <c r="AG45" i="36"/>
  <c r="AC45" i="36"/>
  <c r="Y45" i="36"/>
  <c r="U45" i="36"/>
  <c r="BC45" i="36"/>
  <c r="AX45" i="36"/>
  <c r="AR45" i="36"/>
  <c r="AM45" i="36"/>
  <c r="AH45" i="36"/>
  <c r="AB45" i="36"/>
  <c r="W45" i="36"/>
  <c r="BB45" i="36"/>
  <c r="AU45" i="36"/>
  <c r="AN45" i="36"/>
  <c r="AF45" i="36"/>
  <c r="Z45" i="36"/>
  <c r="AY45" i="36"/>
  <c r="AQ45" i="36"/>
  <c r="AJ45" i="36"/>
  <c r="AD45" i="36"/>
  <c r="V45" i="36"/>
  <c r="AZ45" i="36"/>
  <c r="AL45" i="36"/>
  <c r="X45" i="36"/>
  <c r="AE45" i="36"/>
  <c r="AV45" i="36"/>
  <c r="AI45" i="36"/>
  <c r="AT45" i="36"/>
  <c r="BD45" i="36"/>
  <c r="AP45" i="36"/>
  <c r="AA45" i="36"/>
  <c r="X29" i="36"/>
  <c r="H29" i="36"/>
  <c r="BD55" i="36"/>
  <c r="AZ55" i="36"/>
  <c r="AV55" i="36"/>
  <c r="AR55" i="36"/>
  <c r="AN55" i="36"/>
  <c r="AJ55" i="36"/>
  <c r="AF55" i="36"/>
  <c r="BC55" i="36"/>
  <c r="AX55" i="36"/>
  <c r="AS55" i="36"/>
  <c r="AM55" i="36"/>
  <c r="AH55" i="36"/>
  <c r="BA55" i="36"/>
  <c r="AU55" i="36"/>
  <c r="AP55" i="36"/>
  <c r="AK55" i="36"/>
  <c r="AE55" i="36"/>
  <c r="AY55" i="36"/>
  <c r="AO55" i="36"/>
  <c r="AW55" i="36"/>
  <c r="AL55" i="36"/>
  <c r="AQ55" i="36"/>
  <c r="BB55" i="36"/>
  <c r="AG55" i="36"/>
  <c r="AI55" i="36"/>
  <c r="AT55" i="36"/>
  <c r="BA52" i="36"/>
  <c r="AW52" i="36"/>
  <c r="AS52" i="36"/>
  <c r="AO52" i="36"/>
  <c r="AK52" i="36"/>
  <c r="AG52" i="36"/>
  <c r="AC52" i="36"/>
  <c r="BD52" i="36"/>
  <c r="AY52" i="36"/>
  <c r="AT52" i="36"/>
  <c r="AN52" i="36"/>
  <c r="AI52" i="36"/>
  <c r="AD52" i="36"/>
  <c r="BB52" i="36"/>
  <c r="AV52" i="36"/>
  <c r="AQ52" i="36"/>
  <c r="AU52" i="36"/>
  <c r="AL52" i="36"/>
  <c r="AE52" i="36"/>
  <c r="BC52" i="36"/>
  <c r="AR52" i="36"/>
  <c r="AJ52" i="36"/>
  <c r="AB52" i="36"/>
  <c r="AM52" i="36"/>
  <c r="AX52" i="36"/>
  <c r="AF52" i="36"/>
  <c r="AZ52" i="36"/>
  <c r="AH52" i="36"/>
  <c r="AP52" i="36"/>
  <c r="BA36" i="36"/>
  <c r="AW36" i="36"/>
  <c r="AS36" i="36"/>
  <c r="AO36" i="36"/>
  <c r="AK36" i="36"/>
  <c r="AG36" i="36"/>
  <c r="AC36" i="36"/>
  <c r="Y36" i="36"/>
  <c r="U36" i="36"/>
  <c r="Q36" i="36"/>
  <c r="M36" i="36"/>
  <c r="BC36" i="36"/>
  <c r="AY36" i="36"/>
  <c r="AU36" i="36"/>
  <c r="AQ36" i="36"/>
  <c r="AM36" i="36"/>
  <c r="AI36" i="36"/>
  <c r="AE36" i="36"/>
  <c r="AA36" i="36"/>
  <c r="W36" i="36"/>
  <c r="S36" i="36"/>
  <c r="O36" i="36"/>
  <c r="BD36" i="36"/>
  <c r="AV36" i="36"/>
  <c r="AN36" i="36"/>
  <c r="AF36" i="36"/>
  <c r="X36" i="36"/>
  <c r="P36" i="36"/>
  <c r="BB36" i="36"/>
  <c r="AT36" i="36"/>
  <c r="AL36" i="36"/>
  <c r="AD36" i="36"/>
  <c r="V36" i="36"/>
  <c r="N36" i="36"/>
  <c r="AP36" i="36"/>
  <c r="Z36" i="36"/>
  <c r="AR36" i="36"/>
  <c r="L36" i="36"/>
  <c r="AZ36" i="36"/>
  <c r="AJ36" i="36"/>
  <c r="T36" i="36"/>
  <c r="AX36" i="36"/>
  <c r="AH36" i="36"/>
  <c r="R36" i="36"/>
  <c r="AB36" i="36"/>
  <c r="E28" i="36"/>
  <c r="BC57" i="36"/>
  <c r="AY57" i="36"/>
  <c r="AU57" i="36"/>
  <c r="AQ57" i="36"/>
  <c r="AM57" i="36"/>
  <c r="AI57" i="36"/>
  <c r="BB57" i="36"/>
  <c r="AW57" i="36"/>
  <c r="AR57" i="36"/>
  <c r="AL57" i="36"/>
  <c r="AG57" i="36"/>
  <c r="AZ57" i="36"/>
  <c r="AT57" i="36"/>
  <c r="AO57" i="36"/>
  <c r="AJ57" i="36"/>
  <c r="BD57" i="36"/>
  <c r="AS57" i="36"/>
  <c r="AH57" i="36"/>
  <c r="BA57" i="36"/>
  <c r="AP57" i="36"/>
  <c r="AK57" i="36"/>
  <c r="AV57" i="36"/>
  <c r="AX57" i="36"/>
  <c r="AN57" i="36"/>
  <c r="AY32" i="36"/>
  <c r="AU32" i="36"/>
  <c r="AQ32" i="36"/>
  <c r="AM32" i="36"/>
  <c r="AI32" i="36"/>
  <c r="AE32" i="36"/>
  <c r="AA32" i="36"/>
  <c r="W32" i="36"/>
  <c r="S32" i="36"/>
  <c r="O32" i="36"/>
  <c r="K32" i="36"/>
  <c r="AV32" i="36"/>
  <c r="AP32" i="36"/>
  <c r="AK32" i="36"/>
  <c r="AF32" i="36"/>
  <c r="Z32" i="36"/>
  <c r="U32" i="36"/>
  <c r="P32" i="36"/>
  <c r="J32" i="36"/>
  <c r="AZ32" i="36"/>
  <c r="AT32" i="36"/>
  <c r="AO32" i="36"/>
  <c r="AJ32" i="36"/>
  <c r="AD32" i="36"/>
  <c r="Y32" i="36"/>
  <c r="T32" i="36"/>
  <c r="N32" i="36"/>
  <c r="I32" i="36"/>
  <c r="AR32" i="36"/>
  <c r="AG32" i="36"/>
  <c r="V32" i="36"/>
  <c r="L32" i="36"/>
  <c r="AH32" i="36"/>
  <c r="M32" i="36"/>
  <c r="AX32" i="36"/>
  <c r="AN32" i="36"/>
  <c r="AC32" i="36"/>
  <c r="R32" i="36"/>
  <c r="H32" i="36"/>
  <c r="AW32" i="36"/>
  <c r="AL32" i="36"/>
  <c r="AB32" i="36"/>
  <c r="Q32" i="36"/>
  <c r="AS32" i="36"/>
  <c r="X32" i="36"/>
  <c r="U28" i="36"/>
  <c r="AR29" i="36"/>
  <c r="L29" i="36"/>
  <c r="AY31" i="36"/>
  <c r="AU31" i="36"/>
  <c r="AQ31" i="36"/>
  <c r="AM31" i="36"/>
  <c r="AI31" i="36"/>
  <c r="AE31" i="36"/>
  <c r="AA31" i="36"/>
  <c r="W31" i="36"/>
  <c r="S31" i="36"/>
  <c r="O31" i="36"/>
  <c r="AW31" i="36"/>
  <c r="AR31" i="36"/>
  <c r="AL31" i="36"/>
  <c r="AG31" i="36"/>
  <c r="AB31" i="36"/>
  <c r="V31" i="36"/>
  <c r="Q31" i="36"/>
  <c r="L31" i="36"/>
  <c r="H31" i="36"/>
  <c r="AV31" i="36"/>
  <c r="AP31" i="36"/>
  <c r="AK31" i="36"/>
  <c r="AF31" i="36"/>
  <c r="Z31" i="36"/>
  <c r="U31" i="36"/>
  <c r="P31" i="36"/>
  <c r="K31" i="36"/>
  <c r="G31" i="36"/>
  <c r="AS31" i="36"/>
  <c r="AH31" i="36"/>
  <c r="X31" i="36"/>
  <c r="M31" i="36"/>
  <c r="AX31" i="36"/>
  <c r="AJ31" i="36"/>
  <c r="N31" i="36"/>
  <c r="AO31" i="36"/>
  <c r="AD31" i="36"/>
  <c r="T31" i="36"/>
  <c r="J31" i="36"/>
  <c r="AN31" i="36"/>
  <c r="AC31" i="36"/>
  <c r="R31" i="36"/>
  <c r="I31" i="36"/>
  <c r="AT31" i="36"/>
  <c r="Y31" i="36"/>
  <c r="BA39" i="36"/>
  <c r="AW39" i="36"/>
  <c r="AS39" i="36"/>
  <c r="AO39" i="36"/>
  <c r="AK39" i="36"/>
  <c r="AG39" i="36"/>
  <c r="AC39" i="36"/>
  <c r="Y39" i="36"/>
  <c r="U39" i="36"/>
  <c r="Q39" i="36"/>
  <c r="BD39" i="36"/>
  <c r="AY39" i="36"/>
  <c r="AT39" i="36"/>
  <c r="AN39" i="36"/>
  <c r="AI39" i="36"/>
  <c r="AD39" i="36"/>
  <c r="X39" i="36"/>
  <c r="S39" i="36"/>
  <c r="BB39" i="36"/>
  <c r="AV39" i="36"/>
  <c r="AQ39" i="36"/>
  <c r="AL39" i="36"/>
  <c r="AF39" i="36"/>
  <c r="AA39" i="36"/>
  <c r="V39" i="36"/>
  <c r="P39" i="36"/>
  <c r="AX39" i="36"/>
  <c r="AM39" i="36"/>
  <c r="AB39" i="36"/>
  <c r="R39" i="36"/>
  <c r="AU39" i="36"/>
  <c r="AJ39" i="36"/>
  <c r="Z39" i="36"/>
  <c r="O39" i="36"/>
  <c r="AZ39" i="36"/>
  <c r="AE39" i="36"/>
  <c r="BC39" i="36"/>
  <c r="AR39" i="36"/>
  <c r="W39" i="36"/>
  <c r="AP39" i="36"/>
  <c r="T39" i="36"/>
  <c r="AH39" i="36"/>
  <c r="BD47" i="36"/>
  <c r="AZ47" i="36"/>
  <c r="AV47" i="36"/>
  <c r="AR47" i="36"/>
  <c r="AN47" i="36"/>
  <c r="AJ47" i="36"/>
  <c r="AF47" i="36"/>
  <c r="AB47" i="36"/>
  <c r="X47" i="36"/>
  <c r="AY47" i="36"/>
  <c r="AT47" i="36"/>
  <c r="AO47" i="36"/>
  <c r="AI47" i="36"/>
  <c r="AD47" i="36"/>
  <c r="Y47" i="36"/>
  <c r="AX47" i="36"/>
  <c r="AQ47" i="36"/>
  <c r="AK47" i="36"/>
  <c r="AC47" i="36"/>
  <c r="BC47" i="36"/>
  <c r="AW47" i="36"/>
  <c r="AP47" i="36"/>
  <c r="AH47" i="36"/>
  <c r="BA47" i="36"/>
  <c r="AL47" i="36"/>
  <c r="Z47" i="36"/>
  <c r="AS47" i="36"/>
  <c r="AE47" i="36"/>
  <c r="AG47" i="36"/>
  <c r="W47" i="36"/>
  <c r="BB47" i="36"/>
  <c r="AA47" i="36"/>
  <c r="AU47" i="36"/>
  <c r="AM47" i="36"/>
  <c r="BB59" i="36"/>
  <c r="AX59" i="36"/>
  <c r="AT59" i="36"/>
  <c r="AP59" i="36"/>
  <c r="AL59" i="36"/>
  <c r="AZ59" i="36"/>
  <c r="AU59" i="36"/>
  <c r="AO59" i="36"/>
  <c r="AJ59" i="36"/>
  <c r="BC59" i="36"/>
  <c r="AW59" i="36"/>
  <c r="AR59" i="36"/>
  <c r="AM59" i="36"/>
  <c r="BA59" i="36"/>
  <c r="AQ59" i="36"/>
  <c r="AY59" i="36"/>
  <c r="AN59" i="36"/>
  <c r="BD59" i="36"/>
  <c r="AI59" i="36"/>
  <c r="AS59" i="36"/>
  <c r="AV59" i="36"/>
  <c r="AK59" i="36"/>
  <c r="AG28" i="36"/>
  <c r="AG29" i="36" s="1"/>
  <c r="BC48" i="36"/>
  <c r="AY48" i="36"/>
  <c r="AU48" i="36"/>
  <c r="AQ48" i="36"/>
  <c r="AM48" i="36"/>
  <c r="AI48" i="36"/>
  <c r="AE48" i="36"/>
  <c r="AA48" i="36"/>
  <c r="BD48" i="36"/>
  <c r="AX48" i="36"/>
  <c r="AS48" i="36"/>
  <c r="AN48" i="36"/>
  <c r="AH48" i="36"/>
  <c r="AC48" i="36"/>
  <c r="X48" i="36"/>
  <c r="BA48" i="36"/>
  <c r="AT48" i="36"/>
  <c r="AL48" i="36"/>
  <c r="AF48" i="36"/>
  <c r="Y48" i="36"/>
  <c r="AZ48" i="36"/>
  <c r="AR48" i="36"/>
  <c r="AK48" i="36"/>
  <c r="AD48" i="36"/>
  <c r="AV48" i="36"/>
  <c r="AG48" i="36"/>
  <c r="BB48" i="36"/>
  <c r="AO48" i="36"/>
  <c r="Z48" i="36"/>
  <c r="AB48" i="36"/>
  <c r="AP48" i="36"/>
  <c r="AW48" i="36"/>
  <c r="AJ48" i="36"/>
  <c r="BA53" i="36"/>
  <c r="AW53" i="36"/>
  <c r="AS53" i="36"/>
  <c r="AO53" i="36"/>
  <c r="AK53" i="36"/>
  <c r="AG53" i="36"/>
  <c r="AC53" i="36"/>
  <c r="BC53" i="36"/>
  <c r="AX53" i="36"/>
  <c r="AR53" i="36"/>
  <c r="AM53" i="36"/>
  <c r="AH53" i="36"/>
  <c r="AZ53" i="36"/>
  <c r="AU53" i="36"/>
  <c r="AP53" i="36"/>
  <c r="AJ53" i="36"/>
  <c r="AE53" i="36"/>
  <c r="AY53" i="36"/>
  <c r="AN53" i="36"/>
  <c r="AD53" i="36"/>
  <c r="AV53" i="36"/>
  <c r="AL53" i="36"/>
  <c r="BB53" i="36"/>
  <c r="AF53" i="36"/>
  <c r="AQ53" i="36"/>
  <c r="BD53" i="36"/>
  <c r="AT53" i="36"/>
  <c r="AI53" i="36"/>
  <c r="BC41" i="36"/>
  <c r="AY41" i="36"/>
  <c r="AU41" i="36"/>
  <c r="AQ41" i="36"/>
  <c r="AM41" i="36"/>
  <c r="AI41" i="36"/>
  <c r="AE41" i="36"/>
  <c r="AA41" i="36"/>
  <c r="W41" i="36"/>
  <c r="S41" i="36"/>
  <c r="BD41" i="36"/>
  <c r="AX41" i="36"/>
  <c r="AS41" i="36"/>
  <c r="AN41" i="36"/>
  <c r="AH41" i="36"/>
  <c r="AC41" i="36"/>
  <c r="X41" i="36"/>
  <c r="R41" i="36"/>
  <c r="BB41" i="36"/>
  <c r="AV41" i="36"/>
  <c r="AO41" i="36"/>
  <c r="AG41" i="36"/>
  <c r="Z41" i="36"/>
  <c r="T41" i="36"/>
  <c r="AZ41" i="36"/>
  <c r="AR41" i="36"/>
  <c r="AK41" i="36"/>
  <c r="AD41" i="36"/>
  <c r="V41" i="36"/>
  <c r="AT41" i="36"/>
  <c r="AF41" i="36"/>
  <c r="Q41" i="36"/>
  <c r="Y41" i="36"/>
  <c r="AP41" i="36"/>
  <c r="AB41" i="36"/>
  <c r="BA41" i="36"/>
  <c r="AL41" i="36"/>
  <c r="AW41" i="36"/>
  <c r="AJ41" i="36"/>
  <c r="U41" i="36"/>
  <c r="BA44" i="36"/>
  <c r="AW44" i="36"/>
  <c r="AS44" i="36"/>
  <c r="AO44" i="36"/>
  <c r="AK44" i="36"/>
  <c r="AG44" i="36"/>
  <c r="AC44" i="36"/>
  <c r="Y44" i="36"/>
  <c r="U44" i="36"/>
  <c r="BB44" i="36"/>
  <c r="AV44" i="36"/>
  <c r="AQ44" i="36"/>
  <c r="AL44" i="36"/>
  <c r="AF44" i="36"/>
  <c r="AA44" i="36"/>
  <c r="V44" i="36"/>
  <c r="BC44" i="36"/>
  <c r="AU44" i="36"/>
  <c r="AN44" i="36"/>
  <c r="AH44" i="36"/>
  <c r="Z44" i="36"/>
  <c r="AY44" i="36"/>
  <c r="AR44" i="36"/>
  <c r="AJ44" i="36"/>
  <c r="AD44" i="36"/>
  <c r="W44" i="36"/>
  <c r="AT44" i="36"/>
  <c r="AE44" i="36"/>
  <c r="AM44" i="36"/>
  <c r="BD44" i="36"/>
  <c r="AP44" i="36"/>
  <c r="AB44" i="36"/>
  <c r="AZ44" i="36"/>
  <c r="X44" i="36"/>
  <c r="AX44" i="36"/>
  <c r="AI44" i="36"/>
  <c r="T44" i="36"/>
  <c r="BB51" i="36"/>
  <c r="AX51" i="36"/>
  <c r="AT51" i="36"/>
  <c r="AP51" i="36"/>
  <c r="AL51" i="36"/>
  <c r="AH51" i="36"/>
  <c r="AD51" i="36"/>
  <c r="BA51" i="36"/>
  <c r="AV51" i="36"/>
  <c r="AQ51" i="36"/>
  <c r="AK51" i="36"/>
  <c r="AF51" i="36"/>
  <c r="AA51" i="36"/>
  <c r="AZ51" i="36"/>
  <c r="AS51" i="36"/>
  <c r="AM51" i="36"/>
  <c r="AE51" i="36"/>
  <c r="AY51" i="36"/>
  <c r="AR51" i="36"/>
  <c r="AJ51" i="36"/>
  <c r="AC51" i="36"/>
  <c r="BC51" i="36"/>
  <c r="AN51" i="36"/>
  <c r="AU51" i="36"/>
  <c r="AG51" i="36"/>
  <c r="AW51" i="36"/>
  <c r="AO51" i="36"/>
  <c r="AI51" i="36"/>
  <c r="BD51" i="36"/>
  <c r="AB51" i="36"/>
  <c r="BA35" i="36"/>
  <c r="AW35" i="36"/>
  <c r="AS35" i="36"/>
  <c r="AO35" i="36"/>
  <c r="AK35" i="36"/>
  <c r="AG35" i="36"/>
  <c r="AC35" i="36"/>
  <c r="Y35" i="36"/>
  <c r="U35" i="36"/>
  <c r="Q35" i="36"/>
  <c r="M35" i="36"/>
  <c r="BC35" i="36"/>
  <c r="AY35" i="36"/>
  <c r="AU35" i="36"/>
  <c r="AQ35" i="36"/>
  <c r="AM35" i="36"/>
  <c r="AI35" i="36"/>
  <c r="AE35" i="36"/>
  <c r="AA35" i="36"/>
  <c r="W35" i="36"/>
  <c r="S35" i="36"/>
  <c r="O35" i="36"/>
  <c r="K35" i="36"/>
  <c r="AZ35" i="36"/>
  <c r="AR35" i="36"/>
  <c r="AJ35" i="36"/>
  <c r="AB35" i="36"/>
  <c r="T35" i="36"/>
  <c r="L35" i="36"/>
  <c r="AX35" i="36"/>
  <c r="AP35" i="36"/>
  <c r="AH35" i="36"/>
  <c r="Z35" i="36"/>
  <c r="R35" i="36"/>
  <c r="BB35" i="36"/>
  <c r="AL35" i="36"/>
  <c r="V35" i="36"/>
  <c r="AV35" i="36"/>
  <c r="AF35" i="36"/>
  <c r="P35" i="36"/>
  <c r="AT35" i="36"/>
  <c r="AD35" i="36"/>
  <c r="N35" i="36"/>
  <c r="AN35" i="36"/>
  <c r="X35" i="36"/>
  <c r="BB46" i="36" l="1"/>
  <c r="AX46" i="36"/>
  <c r="AT46" i="36"/>
  <c r="AP46" i="36"/>
  <c r="BA46" i="36"/>
  <c r="AV46" i="36"/>
  <c r="AQ46" i="36"/>
  <c r="AL46" i="36"/>
  <c r="AH46" i="36"/>
  <c r="AD46" i="36"/>
  <c r="Z46" i="36"/>
  <c r="V46" i="36"/>
  <c r="BD46" i="36"/>
  <c r="AW46" i="36"/>
  <c r="AO46" i="36"/>
  <c r="AJ46" i="36"/>
  <c r="AE46" i="36"/>
  <c r="Y46" i="36"/>
  <c r="AY46" i="36"/>
  <c r="AN46" i="36"/>
  <c r="AG46" i="36"/>
  <c r="AA46" i="36"/>
  <c r="BC46" i="36"/>
  <c r="AS46" i="36"/>
  <c r="AK46" i="36"/>
  <c r="AC46" i="36"/>
  <c r="W46" i="36"/>
  <c r="AU46" i="36"/>
  <c r="AF46" i="36"/>
  <c r="X46" i="36"/>
  <c r="AR46" i="36"/>
  <c r="AB46" i="36"/>
  <c r="AM46" i="36"/>
  <c r="AI46" i="36"/>
  <c r="AZ46" i="36"/>
  <c r="E62" i="36"/>
  <c r="AV30" i="36"/>
  <c r="AR30" i="36"/>
  <c r="AN30" i="36"/>
  <c r="AJ30" i="36"/>
  <c r="AF30" i="36"/>
  <c r="AB30" i="36"/>
  <c r="X30" i="36"/>
  <c r="T30" i="36"/>
  <c r="P30" i="36"/>
  <c r="L30" i="36"/>
  <c r="H30" i="36"/>
  <c r="H60" i="36" s="1"/>
  <c r="AU30" i="36"/>
  <c r="AQ30" i="36"/>
  <c r="AM30" i="36"/>
  <c r="AI30" i="36"/>
  <c r="AE30" i="36"/>
  <c r="AA30" i="36"/>
  <c r="W30" i="36"/>
  <c r="S30" i="36"/>
  <c r="O30" i="36"/>
  <c r="K30" i="36"/>
  <c r="G30" i="36"/>
  <c r="G60" i="36" s="1"/>
  <c r="AW30" i="36"/>
  <c r="AO30" i="36"/>
  <c r="AG30" i="36"/>
  <c r="Y30" i="36"/>
  <c r="Q30" i="36"/>
  <c r="I30" i="36"/>
  <c r="I60" i="36" s="1"/>
  <c r="J30" i="36"/>
  <c r="AT30" i="36"/>
  <c r="AL30" i="36"/>
  <c r="AD30" i="36"/>
  <c r="V30" i="36"/>
  <c r="N30" i="36"/>
  <c r="F30" i="36"/>
  <c r="F60" i="36" s="1"/>
  <c r="AS30" i="36"/>
  <c r="AK30" i="36"/>
  <c r="AC30" i="36"/>
  <c r="U30" i="36"/>
  <c r="M30" i="36"/>
  <c r="AX30" i="36"/>
  <c r="AP30" i="36"/>
  <c r="AH30" i="36"/>
  <c r="Z30" i="36"/>
  <c r="R30" i="36"/>
  <c r="BC38" i="36"/>
  <c r="AY38" i="36"/>
  <c r="BD38" i="36"/>
  <c r="AX38" i="36"/>
  <c r="AT38" i="36"/>
  <c r="AP38" i="36"/>
  <c r="AL38" i="36"/>
  <c r="AH38" i="36"/>
  <c r="AD38" i="36"/>
  <c r="Z38" i="36"/>
  <c r="V38" i="36"/>
  <c r="R38" i="36"/>
  <c r="N38" i="36"/>
  <c r="BA38" i="36"/>
  <c r="AV38" i="36"/>
  <c r="AR38" i="36"/>
  <c r="AN38" i="36"/>
  <c r="AJ38" i="36"/>
  <c r="AF38" i="36"/>
  <c r="AB38" i="36"/>
  <c r="X38" i="36"/>
  <c r="T38" i="36"/>
  <c r="P38" i="36"/>
  <c r="AW38" i="36"/>
  <c r="AO38" i="36"/>
  <c r="AG38" i="36"/>
  <c r="Y38" i="36"/>
  <c r="Q38" i="36"/>
  <c r="AU38" i="36"/>
  <c r="AM38" i="36"/>
  <c r="AE38" i="36"/>
  <c r="W38" i="36"/>
  <c r="O38" i="36"/>
  <c r="AZ38" i="36"/>
  <c r="AI38" i="36"/>
  <c r="S38" i="36"/>
  <c r="BB38" i="36"/>
  <c r="U38" i="36"/>
  <c r="AS38" i="36"/>
  <c r="AC38" i="36"/>
  <c r="AQ38" i="36"/>
  <c r="AA38" i="36"/>
  <c r="AK38" i="36"/>
  <c r="BD58" i="36"/>
  <c r="AZ58" i="36"/>
  <c r="AV58" i="36"/>
  <c r="AR58" i="36"/>
  <c r="AN58" i="36"/>
  <c r="AJ58" i="36"/>
  <c r="BA58" i="36"/>
  <c r="AU58" i="36"/>
  <c r="AP58" i="36"/>
  <c r="AK58" i="36"/>
  <c r="BC58" i="36"/>
  <c r="AX58" i="36"/>
  <c r="AS58" i="36"/>
  <c r="AM58" i="36"/>
  <c r="AH58" i="36"/>
  <c r="BB58" i="36"/>
  <c r="AQ58" i="36"/>
  <c r="AY58" i="36"/>
  <c r="AO58" i="36"/>
  <c r="AI58" i="36"/>
  <c r="AT58" i="36"/>
  <c r="AW58" i="36"/>
  <c r="AL58" i="36"/>
  <c r="BD42" i="36"/>
  <c r="AZ42" i="36"/>
  <c r="AV42" i="36"/>
  <c r="AR42" i="36"/>
  <c r="AN42" i="36"/>
  <c r="AJ42" i="36"/>
  <c r="AF42" i="36"/>
  <c r="AB42" i="36"/>
  <c r="X42" i="36"/>
  <c r="T42" i="36"/>
  <c r="BB42" i="36"/>
  <c r="AW42" i="36"/>
  <c r="AQ42" i="36"/>
  <c r="AL42" i="36"/>
  <c r="AG42" i="36"/>
  <c r="AA42" i="36"/>
  <c r="V42" i="36"/>
  <c r="AY42" i="36"/>
  <c r="AS42" i="36"/>
  <c r="AK42" i="36"/>
  <c r="AD42" i="36"/>
  <c r="W42" i="36"/>
  <c r="BC42" i="36"/>
  <c r="AU42" i="36"/>
  <c r="AO42" i="36"/>
  <c r="AH42" i="36"/>
  <c r="Z42" i="36"/>
  <c r="S42" i="36"/>
  <c r="AX42" i="36"/>
  <c r="AI42" i="36"/>
  <c r="U42" i="36"/>
  <c r="AC42" i="36"/>
  <c r="AT42" i="36"/>
  <c r="AE42" i="36"/>
  <c r="R42" i="36"/>
  <c r="AP42" i="36"/>
  <c r="Y42" i="36"/>
  <c r="BA42" i="36"/>
  <c r="AM42" i="36"/>
  <c r="U29" i="36"/>
  <c r="E29" i="36"/>
  <c r="BB54" i="36"/>
  <c r="AX54" i="36"/>
  <c r="AT54" i="36"/>
  <c r="AP54" i="36"/>
  <c r="AL54" i="36"/>
  <c r="AH54" i="36"/>
  <c r="AD54" i="36"/>
  <c r="BC54" i="36"/>
  <c r="AW54" i="36"/>
  <c r="AR54" i="36"/>
  <c r="AM54" i="36"/>
  <c r="AG54" i="36"/>
  <c r="AZ54" i="36"/>
  <c r="AU54" i="36"/>
  <c r="AO54" i="36"/>
  <c r="AJ54" i="36"/>
  <c r="AE54" i="36"/>
  <c r="BD54" i="36"/>
  <c r="AS54" i="36"/>
  <c r="AI54" i="36"/>
  <c r="BA54" i="36"/>
  <c r="AQ54" i="36"/>
  <c r="AF54" i="36"/>
  <c r="AV54" i="36"/>
  <c r="AK54" i="36"/>
  <c r="AN54" i="36"/>
  <c r="AY54" i="36"/>
  <c r="M29" i="36"/>
  <c r="BD50" i="36"/>
  <c r="AZ50" i="36"/>
  <c r="AV50" i="36"/>
  <c r="AR50" i="36"/>
  <c r="AN50" i="36"/>
  <c r="AJ50" i="36"/>
  <c r="AF50" i="36"/>
  <c r="AB50" i="36"/>
  <c r="AY50" i="36"/>
  <c r="AT50" i="36"/>
  <c r="AO50" i="36"/>
  <c r="AI50" i="36"/>
  <c r="AD50" i="36"/>
  <c r="BB50" i="36"/>
  <c r="AU50" i="36"/>
  <c r="AM50" i="36"/>
  <c r="AG50" i="36"/>
  <c r="Z50" i="36"/>
  <c r="BA50" i="36"/>
  <c r="AS50" i="36"/>
  <c r="AL50" i="36"/>
  <c r="AE50" i="36"/>
  <c r="BC50" i="36"/>
  <c r="AP50" i="36"/>
  <c r="AA50" i="36"/>
  <c r="AW50" i="36"/>
  <c r="AH50" i="36"/>
  <c r="AX50" i="36"/>
  <c r="AK50" i="36"/>
  <c r="AQ50" i="36"/>
  <c r="AC50" i="36"/>
  <c r="AY34" i="36"/>
  <c r="AY60" i="36" s="1"/>
  <c r="AU34" i="36"/>
  <c r="AQ34" i="36"/>
  <c r="AM34" i="36"/>
  <c r="AI34" i="36"/>
  <c r="AE34" i="36"/>
  <c r="AA34" i="36"/>
  <c r="W34" i="36"/>
  <c r="S34" i="36"/>
  <c r="O34" i="36"/>
  <c r="K34" i="36"/>
  <c r="AX34" i="36"/>
  <c r="AS34" i="36"/>
  <c r="AN34" i="36"/>
  <c r="AH34" i="36"/>
  <c r="AC34" i="36"/>
  <c r="X34" i="36"/>
  <c r="R34" i="36"/>
  <c r="M34" i="36"/>
  <c r="BB34" i="36"/>
  <c r="AW34" i="36"/>
  <c r="AR34" i="36"/>
  <c r="AL34" i="36"/>
  <c r="AG34" i="36"/>
  <c r="AB34" i="36"/>
  <c r="V34" i="36"/>
  <c r="Q34" i="36"/>
  <c r="L34" i="36"/>
  <c r="AZ34" i="36"/>
  <c r="AZ60" i="36" s="1"/>
  <c r="AO34" i="36"/>
  <c r="AD34" i="36"/>
  <c r="T34" i="36"/>
  <c r="BA34" i="36"/>
  <c r="BA60" i="36" s="1"/>
  <c r="AF34" i="36"/>
  <c r="J34" i="36"/>
  <c r="AV34" i="36"/>
  <c r="AK34" i="36"/>
  <c r="Z34" i="36"/>
  <c r="P34" i="36"/>
  <c r="AT34" i="36"/>
  <c r="AJ34" i="36"/>
  <c r="Y34" i="36"/>
  <c r="N34" i="36"/>
  <c r="AP34" i="36"/>
  <c r="U34" i="36"/>
  <c r="C28" i="29"/>
  <c r="BD60" i="36" l="1"/>
  <c r="Z60" i="36"/>
  <c r="O60" i="36"/>
  <c r="BC60" i="36"/>
  <c r="Y60" i="36"/>
  <c r="L60" i="36"/>
  <c r="M60" i="36"/>
  <c r="AS60" i="36"/>
  <c r="AD60" i="36"/>
  <c r="AO60" i="36"/>
  <c r="AE60" i="36"/>
  <c r="AU60" i="36"/>
  <c r="T60" i="36"/>
  <c r="AJ60" i="36"/>
  <c r="E63" i="36"/>
  <c r="E64" i="36" s="1"/>
  <c r="E77" i="36" s="1"/>
  <c r="E80" i="36" s="1"/>
  <c r="E81" i="36" s="1"/>
  <c r="F61" i="36"/>
  <c r="BB60" i="36"/>
  <c r="AH60" i="36"/>
  <c r="U60" i="36"/>
  <c r="AL60" i="36"/>
  <c r="Q60" i="36"/>
  <c r="AW60" i="36"/>
  <c r="S60" i="36"/>
  <c r="AI60" i="36"/>
  <c r="X60" i="36"/>
  <c r="AN60" i="36"/>
  <c r="AP60" i="36"/>
  <c r="AC60" i="36"/>
  <c r="N60" i="36"/>
  <c r="AT60" i="36"/>
  <c r="W60" i="36"/>
  <c r="AM60" i="36"/>
  <c r="AB60" i="36"/>
  <c r="AR60" i="36"/>
  <c r="R60" i="36"/>
  <c r="AX60" i="36"/>
  <c r="AK60" i="36"/>
  <c r="V60" i="36"/>
  <c r="J60" i="36"/>
  <c r="AG60" i="36"/>
  <c r="K60" i="36"/>
  <c r="AA60" i="36"/>
  <c r="AQ60" i="36"/>
  <c r="P60" i="36"/>
  <c r="AF60" i="36"/>
  <c r="AV60" i="36"/>
  <c r="E12" i="10"/>
  <c r="E13" i="10"/>
  <c r="E15" i="10"/>
  <c r="E16" i="10"/>
  <c r="E17" i="10"/>
  <c r="E18" i="10"/>
  <c r="E19" i="10"/>
  <c r="E20" i="10"/>
  <c r="E30" i="10"/>
  <c r="E14" i="10" s="1"/>
  <c r="E24" i="10" s="1"/>
  <c r="F62" i="36" l="1"/>
  <c r="G61" i="36" s="1"/>
  <c r="F63" i="36" l="1"/>
  <c r="F64" i="36" s="1"/>
  <c r="F77" i="36" s="1"/>
  <c r="F80" i="36" s="1"/>
  <c r="F81" i="36" s="1"/>
  <c r="G62" i="36"/>
  <c r="H61" i="36"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T26" i="31" s="1"/>
  <c r="AS18" i="31"/>
  <c r="AR18" i="31"/>
  <c r="AR26" i="31" s="1"/>
  <c r="AQ18" i="31"/>
  <c r="AP18" i="31"/>
  <c r="AP26" i="31" s="1"/>
  <c r="AO18" i="31"/>
  <c r="AN18" i="31"/>
  <c r="AN26" i="31" s="1"/>
  <c r="AM18" i="31"/>
  <c r="AL18" i="31"/>
  <c r="AK18" i="31"/>
  <c r="AJ18" i="31"/>
  <c r="AJ26" i="31" s="1"/>
  <c r="AI18" i="31"/>
  <c r="AH18" i="31"/>
  <c r="AG18" i="31"/>
  <c r="AF18" i="31"/>
  <c r="AF26" i="31" s="1"/>
  <c r="AE18" i="31"/>
  <c r="AD18" i="31"/>
  <c r="AC18" i="31"/>
  <c r="AB18" i="31"/>
  <c r="AB26" i="31" s="1"/>
  <c r="AA18" i="31"/>
  <c r="Z18" i="31"/>
  <c r="Y18" i="31"/>
  <c r="X18" i="31"/>
  <c r="X26" i="31" s="1"/>
  <c r="W18" i="31"/>
  <c r="V18" i="31"/>
  <c r="U18" i="31"/>
  <c r="T18" i="31"/>
  <c r="T26" i="31" s="1"/>
  <c r="S18" i="31"/>
  <c r="R18" i="31"/>
  <c r="Q18" i="31"/>
  <c r="P18" i="31"/>
  <c r="P26" i="31" s="1"/>
  <c r="O18" i="31"/>
  <c r="N18" i="31"/>
  <c r="M18" i="31"/>
  <c r="L18" i="31"/>
  <c r="L26" i="31" s="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H62" i="36" l="1"/>
  <c r="I61" i="36" s="1"/>
  <c r="G63" i="36"/>
  <c r="G64" i="36" s="1"/>
  <c r="G77" i="36" s="1"/>
  <c r="G80" i="36" s="1"/>
  <c r="G81" i="36" s="1"/>
  <c r="F26" i="31"/>
  <c r="F28" i="31" s="1"/>
  <c r="F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U26" i="31"/>
  <c r="AU28" i="31" s="1"/>
  <c r="AU29" i="31" s="1"/>
  <c r="H26" i="31"/>
  <c r="H28" i="31" s="1"/>
  <c r="H29" i="31" s="1"/>
  <c r="G26" i="31"/>
  <c r="G28" i="31" s="1"/>
  <c r="G29" i="31" s="1"/>
  <c r="C9" i="31"/>
  <c r="I26" i="3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L28" i="31"/>
  <c r="L29" i="31" s="1"/>
  <c r="P28" i="31"/>
  <c r="P29" i="31" s="1"/>
  <c r="T28" i="31"/>
  <c r="T29" i="31" s="1"/>
  <c r="X28" i="31"/>
  <c r="X29" i="31" s="1"/>
  <c r="AB28" i="31"/>
  <c r="AB29" i="31" s="1"/>
  <c r="AF28" i="31"/>
  <c r="AF29" i="31" s="1"/>
  <c r="AJ28" i="31"/>
  <c r="AJ29" i="31" s="1"/>
  <c r="AN28" i="31"/>
  <c r="AN29" i="31" s="1"/>
  <c r="AP28" i="31"/>
  <c r="AP29" i="31" s="1"/>
  <c r="AR28" i="31"/>
  <c r="AR29" i="31" s="1"/>
  <c r="AT28" i="31"/>
  <c r="AT29" i="31" s="1"/>
  <c r="AV28" i="31"/>
  <c r="AV29" i="31" s="1"/>
  <c r="AQ28" i="31"/>
  <c r="AQ29" i="31" s="1"/>
  <c r="AS28" i="31"/>
  <c r="H63" i="36" l="1"/>
  <c r="H64" i="36" s="1"/>
  <c r="H77" i="36" s="1"/>
  <c r="H80" i="36" s="1"/>
  <c r="H81" i="36" s="1"/>
  <c r="I62" i="36"/>
  <c r="J61" i="36"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I63" i="36" l="1"/>
  <c r="I64" i="36" s="1"/>
  <c r="I77" i="36" s="1"/>
  <c r="I80" i="36" s="1"/>
  <c r="I81" i="36" s="1"/>
  <c r="J62" i="36"/>
  <c r="K61" i="36"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K62" i="36" l="1"/>
  <c r="L61" i="36" s="1"/>
  <c r="J63" i="36"/>
  <c r="J64" i="36" s="1"/>
  <c r="J77" i="36" s="1"/>
  <c r="J80" i="36" s="1"/>
  <c r="J81" i="36" s="1"/>
  <c r="D42" i="20"/>
  <c r="I12" i="20"/>
  <c r="E87" i="31"/>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K63" i="36" l="1"/>
  <c r="K64" i="36" s="1"/>
  <c r="K77" i="36" s="1"/>
  <c r="K80" i="36" s="1"/>
  <c r="K81" i="36" s="1"/>
  <c r="L62" i="36"/>
  <c r="M61" i="36"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L63" i="36" l="1"/>
  <c r="L64" i="36" s="1"/>
  <c r="L77" i="36" s="1"/>
  <c r="L80" i="36" s="1"/>
  <c r="L81" i="36" s="1"/>
  <c r="M62" i="36"/>
  <c r="N61" i="36"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N62" i="36" l="1"/>
  <c r="O61" i="36" s="1"/>
  <c r="M63" i="36"/>
  <c r="M64" i="36" s="1"/>
  <c r="M77" i="36" s="1"/>
  <c r="M80" i="36" s="1"/>
  <c r="M81" i="36"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N63" i="36" l="1"/>
  <c r="N64" i="36" s="1"/>
  <c r="N77" i="36" s="1"/>
  <c r="N80" i="36" s="1"/>
  <c r="N81" i="36" s="1"/>
  <c r="O62" i="36"/>
  <c r="P61" i="36" s="1"/>
  <c r="H81" i="31"/>
  <c r="D46" i="20"/>
  <c r="M12" i="20"/>
  <c r="K63" i="31"/>
  <c r="K64" i="31" s="1"/>
  <c r="I87" i="31"/>
  <c r="I66" i="31" s="1"/>
  <c r="I76" i="31" s="1"/>
  <c r="I77" i="31" s="1"/>
  <c r="I80" i="31" s="1"/>
  <c r="I30" i="10"/>
  <c r="I14" i="10" s="1"/>
  <c r="I24" i="10" s="1"/>
  <c r="L62" i="31"/>
  <c r="M61" i="31" s="1"/>
  <c r="O63" i="36" l="1"/>
  <c r="O64" i="36" s="1"/>
  <c r="O77" i="36" s="1"/>
  <c r="O80" i="36" s="1"/>
  <c r="O81" i="36" s="1"/>
  <c r="P62" i="36"/>
  <c r="Q61" i="36" s="1"/>
  <c r="I81" i="31"/>
  <c r="D47" i="20"/>
  <c r="N12" i="20"/>
  <c r="J30" i="10"/>
  <c r="J14" i="10" s="1"/>
  <c r="J24" i="10" s="1"/>
  <c r="J87" i="31"/>
  <c r="J66" i="31" s="1"/>
  <c r="J76" i="31" s="1"/>
  <c r="J77" i="31" s="1"/>
  <c r="J80" i="31" s="1"/>
  <c r="L63" i="31"/>
  <c r="L64" i="31" s="1"/>
  <c r="M62" i="31"/>
  <c r="N61" i="31" s="1"/>
  <c r="P63" i="36" l="1"/>
  <c r="P64" i="36" s="1"/>
  <c r="P77" i="36" s="1"/>
  <c r="P80" i="36" s="1"/>
  <c r="P81" i="36" s="1"/>
  <c r="Q62" i="36"/>
  <c r="R61" i="36" s="1"/>
  <c r="J81" i="31"/>
  <c r="K87" i="31"/>
  <c r="K66" i="31" s="1"/>
  <c r="K76" i="31" s="1"/>
  <c r="K77" i="31" s="1"/>
  <c r="K80" i="31" s="1"/>
  <c r="K30" i="10"/>
  <c r="K14" i="10" s="1"/>
  <c r="K24" i="10" s="1"/>
  <c r="D48" i="20"/>
  <c r="O12" i="20"/>
  <c r="M63" i="31"/>
  <c r="M64" i="31" s="1"/>
  <c r="N62" i="31"/>
  <c r="O61" i="31" s="1"/>
  <c r="Q63" i="36" l="1"/>
  <c r="Q64" i="36" s="1"/>
  <c r="Q77" i="36" s="1"/>
  <c r="Q80" i="36" s="1"/>
  <c r="Q81" i="36" s="1"/>
  <c r="R62" i="36"/>
  <c r="S61" i="36" s="1"/>
  <c r="K81" i="31"/>
  <c r="D49" i="20"/>
  <c r="P12" i="20"/>
  <c r="L30" i="10"/>
  <c r="L14" i="10" s="1"/>
  <c r="L24" i="10" s="1"/>
  <c r="L87" i="31"/>
  <c r="L66" i="31" s="1"/>
  <c r="L76" i="31" s="1"/>
  <c r="L77" i="31" s="1"/>
  <c r="L80" i="31" s="1"/>
  <c r="O62" i="31"/>
  <c r="P61" i="31" s="1"/>
  <c r="N63" i="31"/>
  <c r="N64" i="31" s="1"/>
  <c r="R63" i="36" l="1"/>
  <c r="R64" i="36" s="1"/>
  <c r="R77" i="36" s="1"/>
  <c r="R80" i="36" s="1"/>
  <c r="R81" i="36" s="1"/>
  <c r="S62" i="36"/>
  <c r="T61" i="36" s="1"/>
  <c r="L81" i="31"/>
  <c r="D50" i="20"/>
  <c r="Q12" i="20"/>
  <c r="M87" i="31"/>
  <c r="M66" i="31" s="1"/>
  <c r="M76" i="31" s="1"/>
  <c r="M77" i="31" s="1"/>
  <c r="M80" i="31" s="1"/>
  <c r="M30" i="10"/>
  <c r="M14" i="10" s="1"/>
  <c r="M24" i="10" s="1"/>
  <c r="P62" i="31"/>
  <c r="Q61" i="31" s="1"/>
  <c r="O63" i="31"/>
  <c r="O64" i="31" s="1"/>
  <c r="S63" i="36" l="1"/>
  <c r="S64" i="36" s="1"/>
  <c r="S77" i="36" s="1"/>
  <c r="S80" i="36" s="1"/>
  <c r="S81" i="36" s="1"/>
  <c r="T62" i="36"/>
  <c r="U61" i="36" s="1"/>
  <c r="M81" i="31"/>
  <c r="R12" i="20"/>
  <c r="D51" i="20"/>
  <c r="N30" i="10"/>
  <c r="N14" i="10" s="1"/>
  <c r="N24" i="10" s="1"/>
  <c r="N87" i="31"/>
  <c r="N66" i="31" s="1"/>
  <c r="N76" i="31" s="1"/>
  <c r="N77" i="31" s="1"/>
  <c r="N80" i="31" s="1"/>
  <c r="Q62" i="31"/>
  <c r="R61" i="31" s="1"/>
  <c r="P63" i="31"/>
  <c r="P64" i="31" s="1"/>
  <c r="T63" i="36" l="1"/>
  <c r="T64" i="36" s="1"/>
  <c r="T77" i="36" s="1"/>
  <c r="T80" i="36" s="1"/>
  <c r="T81" i="36" s="1"/>
  <c r="C4" i="36"/>
  <c r="U62" i="36"/>
  <c r="V61" i="36" s="1"/>
  <c r="N81" i="31"/>
  <c r="O87" i="31"/>
  <c r="O66" i="31" s="1"/>
  <c r="O76" i="31" s="1"/>
  <c r="O77" i="31" s="1"/>
  <c r="O80" i="31" s="1"/>
  <c r="O30" i="10"/>
  <c r="O14" i="10" s="1"/>
  <c r="O24" i="10" s="1"/>
  <c r="D52" i="20"/>
  <c r="S12" i="20"/>
  <c r="R62" i="31"/>
  <c r="S61" i="31" s="1"/>
  <c r="Q63" i="31"/>
  <c r="Q64" i="31" s="1"/>
  <c r="V62" i="36" l="1"/>
  <c r="W61" i="36" s="1"/>
  <c r="U63" i="36"/>
  <c r="U64" i="36" s="1"/>
  <c r="U77" i="36" s="1"/>
  <c r="U80" i="36" s="1"/>
  <c r="U81" i="36" s="1"/>
  <c r="O81" i="31"/>
  <c r="P30" i="10"/>
  <c r="P14" i="10" s="1"/>
  <c r="P24" i="10" s="1"/>
  <c r="P87" i="31"/>
  <c r="P66" i="31" s="1"/>
  <c r="P76" i="31" s="1"/>
  <c r="P77" i="31" s="1"/>
  <c r="P80" i="31" s="1"/>
  <c r="D53" i="20"/>
  <c r="T12" i="20"/>
  <c r="S62" i="31"/>
  <c r="T61" i="31" s="1"/>
  <c r="R63" i="31"/>
  <c r="R64" i="31" s="1"/>
  <c r="V63" i="36" l="1"/>
  <c r="V64" i="36" s="1"/>
  <c r="V77" i="36" s="1"/>
  <c r="V80" i="36" s="1"/>
  <c r="V81" i="36" s="1"/>
  <c r="W62" i="36"/>
  <c r="X61" i="36" s="1"/>
  <c r="P81" i="31"/>
  <c r="Q87" i="31"/>
  <c r="Q66" i="31" s="1"/>
  <c r="Q76" i="31" s="1"/>
  <c r="Q77" i="31" s="1"/>
  <c r="Q80" i="31" s="1"/>
  <c r="Q81" i="31" s="1"/>
  <c r="Q30" i="10"/>
  <c r="Q14" i="10" s="1"/>
  <c r="Q24" i="10" s="1"/>
  <c r="D54" i="20"/>
  <c r="U12" i="20"/>
  <c r="T62" i="31"/>
  <c r="U61" i="31" s="1"/>
  <c r="S63" i="31"/>
  <c r="S64" i="31" s="1"/>
  <c r="W63" i="36" l="1"/>
  <c r="W64" i="36" s="1"/>
  <c r="W77" i="36" s="1"/>
  <c r="W80" i="36" s="1"/>
  <c r="W81" i="36" s="1"/>
  <c r="X62" i="36"/>
  <c r="Y61" i="36" s="1"/>
  <c r="R30" i="10"/>
  <c r="R14" i="10" s="1"/>
  <c r="R24" i="10" s="1"/>
  <c r="R87" i="31"/>
  <c r="R66" i="31" s="1"/>
  <c r="R76" i="31" s="1"/>
  <c r="R77" i="31" s="1"/>
  <c r="R80" i="31" s="1"/>
  <c r="R81" i="31" s="1"/>
  <c r="D55" i="20"/>
  <c r="V12" i="20"/>
  <c r="U62" i="31"/>
  <c r="V61" i="31" s="1"/>
  <c r="T63" i="31"/>
  <c r="T64" i="31" s="1"/>
  <c r="Y62" i="36" l="1"/>
  <c r="Z61" i="36" s="1"/>
  <c r="X63" i="36"/>
  <c r="X64" i="36" s="1"/>
  <c r="X77" i="36" s="1"/>
  <c r="X80" i="36" s="1"/>
  <c r="X81" i="36" s="1"/>
  <c r="S87" i="31"/>
  <c r="S66" i="31" s="1"/>
  <c r="S76" i="31" s="1"/>
  <c r="S77" i="31" s="1"/>
  <c r="S80" i="31" s="1"/>
  <c r="S81" i="31" s="1"/>
  <c r="S30" i="10"/>
  <c r="S14" i="10" s="1"/>
  <c r="S24" i="10" s="1"/>
  <c r="D56" i="20"/>
  <c r="W12" i="20"/>
  <c r="V62" i="31"/>
  <c r="W61" i="31" s="1"/>
  <c r="U63" i="31"/>
  <c r="U64" i="31" s="1"/>
  <c r="Z62" i="36" l="1"/>
  <c r="AA61" i="36" s="1"/>
  <c r="Y63" i="36"/>
  <c r="Y64" i="36" s="1"/>
  <c r="Y77" i="36" s="1"/>
  <c r="Y80" i="36" s="1"/>
  <c r="Y81" i="36" s="1"/>
  <c r="T30" i="10"/>
  <c r="T14" i="10" s="1"/>
  <c r="T24" i="10" s="1"/>
  <c r="T87" i="31"/>
  <c r="T66" i="31" s="1"/>
  <c r="T76" i="31" s="1"/>
  <c r="T77" i="31" s="1"/>
  <c r="T80" i="31" s="1"/>
  <c r="T81" i="31" s="1"/>
  <c r="D57" i="20"/>
  <c r="X12" i="20"/>
  <c r="W62" i="31"/>
  <c r="X61" i="31" s="1"/>
  <c r="V63" i="31"/>
  <c r="V64" i="31" s="1"/>
  <c r="Z63" i="36" l="1"/>
  <c r="Z64" i="36" s="1"/>
  <c r="Z77" i="36" s="1"/>
  <c r="Z80" i="36" s="1"/>
  <c r="Z81" i="36" s="1"/>
  <c r="AA62" i="36"/>
  <c r="AB61" i="36" s="1"/>
  <c r="U87" i="31"/>
  <c r="U66" i="31" s="1"/>
  <c r="U76" i="31" s="1"/>
  <c r="U77" i="31" s="1"/>
  <c r="U80" i="31" s="1"/>
  <c r="U81" i="31" s="1"/>
  <c r="U30" i="10"/>
  <c r="U14" i="10" s="1"/>
  <c r="U24" i="10" s="1"/>
  <c r="D58" i="20"/>
  <c r="Y12" i="20"/>
  <c r="X62" i="31"/>
  <c r="Y61" i="31" s="1"/>
  <c r="W63" i="31"/>
  <c r="W64" i="31" s="1"/>
  <c r="AA63" i="36" l="1"/>
  <c r="AA64" i="36" s="1"/>
  <c r="AA77" i="36" s="1"/>
  <c r="AA80" i="36" s="1"/>
  <c r="AA81" i="36" s="1"/>
  <c r="AB62" i="36"/>
  <c r="AC61" i="36" s="1"/>
  <c r="D59" i="20"/>
  <c r="Z12" i="20"/>
  <c r="V30" i="10"/>
  <c r="V14" i="10" s="1"/>
  <c r="V24" i="10" s="1"/>
  <c r="V87" i="31"/>
  <c r="V66" i="31" s="1"/>
  <c r="V76" i="31" s="1"/>
  <c r="V77" i="31" s="1"/>
  <c r="V80" i="31" s="1"/>
  <c r="V81" i="31" s="1"/>
  <c r="Y62" i="31"/>
  <c r="Z61" i="31" s="1"/>
  <c r="X63" i="31"/>
  <c r="X64" i="31" s="1"/>
  <c r="AB63" i="36" l="1"/>
  <c r="AB64" i="36" s="1"/>
  <c r="AB77" i="36" s="1"/>
  <c r="AB80" i="36" s="1"/>
  <c r="AB81" i="36" s="1"/>
  <c r="C5" i="36" s="1"/>
  <c r="AC62" i="36"/>
  <c r="AD61" i="36" s="1"/>
  <c r="D60" i="20"/>
  <c r="AA12" i="20"/>
  <c r="W87" i="31"/>
  <c r="W66" i="31" s="1"/>
  <c r="W76" i="31" s="1"/>
  <c r="W77" i="31" s="1"/>
  <c r="W80" i="31" s="1"/>
  <c r="W81" i="31" s="1"/>
  <c r="W30" i="10"/>
  <c r="W14" i="10" s="1"/>
  <c r="W24" i="10" s="1"/>
  <c r="Z62" i="31"/>
  <c r="AA61" i="31" s="1"/>
  <c r="Y63" i="31"/>
  <c r="Y64" i="31" s="1"/>
  <c r="AD62" i="36" l="1"/>
  <c r="AE61" i="36" s="1"/>
  <c r="AC63" i="36"/>
  <c r="AC64" i="36" s="1"/>
  <c r="AC77" i="36" s="1"/>
  <c r="AC80" i="36" s="1"/>
  <c r="AC81" i="36" s="1"/>
  <c r="D61" i="20"/>
  <c r="AB12" i="20"/>
  <c r="X30" i="10"/>
  <c r="X14" i="10" s="1"/>
  <c r="X24" i="10" s="1"/>
  <c r="X87" i="31"/>
  <c r="X66" i="31" s="1"/>
  <c r="X76" i="31" s="1"/>
  <c r="X77" i="31" s="1"/>
  <c r="X80" i="31" s="1"/>
  <c r="X81" i="31" s="1"/>
  <c r="AA62" i="31"/>
  <c r="AB61" i="31" s="1"/>
  <c r="Z63" i="31"/>
  <c r="Z64" i="31" s="1"/>
  <c r="AD63" i="36" l="1"/>
  <c r="AD64" i="36" s="1"/>
  <c r="AD77" i="36" s="1"/>
  <c r="AD80" i="36" s="1"/>
  <c r="AD81" i="36" s="1"/>
  <c r="AE62" i="36"/>
  <c r="AF61" i="36" s="1"/>
  <c r="D62" i="20"/>
  <c r="AC12" i="20"/>
  <c r="Y87" i="31"/>
  <c r="Y66" i="31" s="1"/>
  <c r="Y76" i="31" s="1"/>
  <c r="Y77" i="31" s="1"/>
  <c r="Y80" i="31" s="1"/>
  <c r="Y81" i="31" s="1"/>
  <c r="Y30" i="10"/>
  <c r="Y14" i="10" s="1"/>
  <c r="Y24" i="10" s="1"/>
  <c r="AB62" i="31"/>
  <c r="AC61" i="31" s="1"/>
  <c r="AA63" i="31"/>
  <c r="AA64" i="31" s="1"/>
  <c r="AE63" i="36" l="1"/>
  <c r="AE64" i="36" s="1"/>
  <c r="AE77" i="36" s="1"/>
  <c r="AE80" i="36" s="1"/>
  <c r="AE81" i="36" s="1"/>
  <c r="AF62" i="36"/>
  <c r="AG61" i="36" s="1"/>
  <c r="D63" i="20"/>
  <c r="AD12" i="20"/>
  <c r="Z30" i="10"/>
  <c r="Z14" i="10" s="1"/>
  <c r="Z24" i="10" s="1"/>
  <c r="Z87" i="31"/>
  <c r="Z66" i="31" s="1"/>
  <c r="Z76" i="31" s="1"/>
  <c r="Z77" i="31" s="1"/>
  <c r="Z80" i="31" s="1"/>
  <c r="Z81" i="31" s="1"/>
  <c r="AC62" i="31"/>
  <c r="AD61" i="31" s="1"/>
  <c r="AB63" i="31"/>
  <c r="AB64" i="31" s="1"/>
  <c r="AF63" i="36" l="1"/>
  <c r="AF64" i="36" s="1"/>
  <c r="AF77" i="36" s="1"/>
  <c r="AF80" i="36" s="1"/>
  <c r="AF81" i="36" s="1"/>
  <c r="AG62" i="36"/>
  <c r="AH61" i="36" s="1"/>
  <c r="D64" i="20"/>
  <c r="AE12" i="20"/>
  <c r="AA87" i="31"/>
  <c r="AA66" i="31" s="1"/>
  <c r="AA76" i="31" s="1"/>
  <c r="AA77" i="31" s="1"/>
  <c r="AA80" i="31" s="1"/>
  <c r="AA81" i="31" s="1"/>
  <c r="C4" i="31" s="1"/>
  <c r="G29" i="29" s="1"/>
  <c r="AA30" i="10"/>
  <c r="AA14" i="10" s="1"/>
  <c r="AA24" i="10" s="1"/>
  <c r="AC63" i="31"/>
  <c r="AC64" i="31" s="1"/>
  <c r="AD62" i="31"/>
  <c r="AE61" i="31" s="1"/>
  <c r="AG63" i="36" l="1"/>
  <c r="AG64" i="36" s="1"/>
  <c r="AG77" i="36" s="1"/>
  <c r="AG80" i="36" s="1"/>
  <c r="AG81" i="36" s="1"/>
  <c r="AH62" i="36"/>
  <c r="AI61" i="36" s="1"/>
  <c r="D65" i="20"/>
  <c r="AF12" i="20"/>
  <c r="AB30" i="10"/>
  <c r="AB14" i="10" s="1"/>
  <c r="AB24" i="10" s="1"/>
  <c r="AB87" i="31"/>
  <c r="AB66" i="31" s="1"/>
  <c r="AB76" i="31" s="1"/>
  <c r="AB77" i="31" s="1"/>
  <c r="AB80" i="31" s="1"/>
  <c r="AB81" i="31" s="1"/>
  <c r="AE62" i="31"/>
  <c r="AF61" i="31" s="1"/>
  <c r="AD63" i="31"/>
  <c r="AD64" i="31" s="1"/>
  <c r="AH63" i="36" l="1"/>
  <c r="AH64" i="36" s="1"/>
  <c r="AH77" i="36" s="1"/>
  <c r="AH80" i="36" s="1"/>
  <c r="AH81" i="36" s="1"/>
  <c r="AI62" i="36"/>
  <c r="AJ61" i="36" s="1"/>
  <c r="D66" i="20"/>
  <c r="AG12" i="20"/>
  <c r="AC87" i="31"/>
  <c r="AC66" i="31" s="1"/>
  <c r="AC76" i="31" s="1"/>
  <c r="AC77" i="31" s="1"/>
  <c r="AC80" i="31" s="1"/>
  <c r="AC81" i="31" s="1"/>
  <c r="AC30" i="10"/>
  <c r="AC14" i="10" s="1"/>
  <c r="AC24" i="10" s="1"/>
  <c r="AF62" i="31"/>
  <c r="AG61" i="31" s="1"/>
  <c r="AE63" i="31"/>
  <c r="AE64" i="31" s="1"/>
  <c r="AI63" i="36" l="1"/>
  <c r="AI64" i="36" s="1"/>
  <c r="AI77" i="36" s="1"/>
  <c r="AI80" i="36" s="1"/>
  <c r="AI81" i="36" s="1"/>
  <c r="AJ62" i="36"/>
  <c r="AK61" i="36" s="1"/>
  <c r="D67" i="20"/>
  <c r="AH12" i="20"/>
  <c r="AD30" i="10"/>
  <c r="AD14" i="10" s="1"/>
  <c r="AD24" i="10" s="1"/>
  <c r="AD87" i="31"/>
  <c r="AD66" i="31" s="1"/>
  <c r="AD76" i="31" s="1"/>
  <c r="AD77" i="31" s="1"/>
  <c r="AD80" i="31" s="1"/>
  <c r="AD81" i="31" s="1"/>
  <c r="AG62" i="31"/>
  <c r="AH61" i="31" s="1"/>
  <c r="AF63" i="31"/>
  <c r="AF64" i="31" s="1"/>
  <c r="AJ63" i="36" l="1"/>
  <c r="AJ64" i="36" s="1"/>
  <c r="AJ77" i="36" s="1"/>
  <c r="AJ80" i="36" s="1"/>
  <c r="AJ81" i="36" s="1"/>
  <c r="C6" i="36" s="1"/>
  <c r="AK62" i="36"/>
  <c r="AL61" i="36" s="1"/>
  <c r="D68" i="20"/>
  <c r="AI12" i="20"/>
  <c r="AE87" i="31"/>
  <c r="AE66" i="31" s="1"/>
  <c r="AE76" i="31" s="1"/>
  <c r="AE77" i="31" s="1"/>
  <c r="AE80" i="31" s="1"/>
  <c r="AE81" i="31" s="1"/>
  <c r="AE30" i="10"/>
  <c r="AE14" i="10" s="1"/>
  <c r="AE24" i="10" s="1"/>
  <c r="AH62" i="31"/>
  <c r="AI61" i="31" s="1"/>
  <c r="AG63" i="31"/>
  <c r="AG64" i="31" s="1"/>
  <c r="AL62" i="36" l="1"/>
  <c r="AM61" i="36" s="1"/>
  <c r="AK63" i="36"/>
  <c r="AK64" i="36" s="1"/>
  <c r="AK77" i="36" s="1"/>
  <c r="AK80" i="36" s="1"/>
  <c r="AK81" i="36" s="1"/>
  <c r="D69" i="20"/>
  <c r="AJ12" i="20"/>
  <c r="AF30" i="10"/>
  <c r="AF14" i="10" s="1"/>
  <c r="AF24" i="10" s="1"/>
  <c r="AF87" i="31"/>
  <c r="AF66" i="31" s="1"/>
  <c r="AF76" i="31" s="1"/>
  <c r="AF77" i="31" s="1"/>
  <c r="AF80" i="31" s="1"/>
  <c r="AF81" i="31" s="1"/>
  <c r="AI62" i="31"/>
  <c r="AJ61" i="31" s="1"/>
  <c r="AH63" i="31"/>
  <c r="AH64" i="31" s="1"/>
  <c r="AL63" i="36" l="1"/>
  <c r="AL64" i="36" s="1"/>
  <c r="AL77" i="36" s="1"/>
  <c r="AL80" i="36" s="1"/>
  <c r="AL81" i="36" s="1"/>
  <c r="AM62" i="36"/>
  <c r="AN61" i="36" s="1"/>
  <c r="D70" i="20"/>
  <c r="AK12" i="20"/>
  <c r="AG87" i="31"/>
  <c r="AG66" i="31" s="1"/>
  <c r="AG76" i="31" s="1"/>
  <c r="AG77" i="31" s="1"/>
  <c r="AG80" i="31" s="1"/>
  <c r="AG81" i="31" s="1"/>
  <c r="AG30" i="10"/>
  <c r="AG14" i="10" s="1"/>
  <c r="AG24" i="10" s="1"/>
  <c r="AJ62" i="31"/>
  <c r="AK61" i="31" s="1"/>
  <c r="AI63" i="31"/>
  <c r="AI64" i="31" s="1"/>
  <c r="AM63" i="36" l="1"/>
  <c r="AM64" i="36" s="1"/>
  <c r="AM77" i="36" s="1"/>
  <c r="AM80" i="36" s="1"/>
  <c r="AM81" i="36" s="1"/>
  <c r="AN62" i="36"/>
  <c r="AO61" i="36" s="1"/>
  <c r="D71" i="20"/>
  <c r="AL12" i="20"/>
  <c r="AH30" i="10"/>
  <c r="AH14" i="10" s="1"/>
  <c r="AH24" i="10" s="1"/>
  <c r="AH87" i="31"/>
  <c r="AH66" i="31" s="1"/>
  <c r="AH76" i="31" s="1"/>
  <c r="AH77" i="31" s="1"/>
  <c r="AH80" i="31" s="1"/>
  <c r="AH81" i="31" s="1"/>
  <c r="AK62" i="31"/>
  <c r="AL61" i="31" s="1"/>
  <c r="AJ63" i="31"/>
  <c r="AJ64" i="31" s="1"/>
  <c r="AN63" i="36" l="1"/>
  <c r="AN64" i="36" s="1"/>
  <c r="AN77" i="36" s="1"/>
  <c r="AN80" i="36" s="1"/>
  <c r="AN81" i="36" s="1"/>
  <c r="AO62" i="36"/>
  <c r="AP61" i="36" s="1"/>
  <c r="D72" i="20"/>
  <c r="AM12" i="20"/>
  <c r="AI87" i="31"/>
  <c r="AI66" i="31" s="1"/>
  <c r="AI76" i="31" s="1"/>
  <c r="AI77" i="31" s="1"/>
  <c r="AI80" i="31" s="1"/>
  <c r="AI81" i="31" s="1"/>
  <c r="C5" i="31" s="1"/>
  <c r="H29" i="29" s="1"/>
  <c r="AI30" i="10"/>
  <c r="AI14" i="10" s="1"/>
  <c r="AI24" i="10" s="1"/>
  <c r="AK63" i="31"/>
  <c r="AK64" i="31" s="1"/>
  <c r="AL62" i="31"/>
  <c r="AM61" i="31" s="1"/>
  <c r="AO63" i="36" l="1"/>
  <c r="AO64" i="36" s="1"/>
  <c r="AO77" i="36" s="1"/>
  <c r="AO80" i="36" s="1"/>
  <c r="AO81" i="36" s="1"/>
  <c r="AP62" i="36"/>
  <c r="AQ61" i="36" s="1"/>
  <c r="D73" i="20"/>
  <c r="AN12" i="20"/>
  <c r="AJ30" i="10"/>
  <c r="AJ14" i="10" s="1"/>
  <c r="AJ24" i="10" s="1"/>
  <c r="AJ87" i="31"/>
  <c r="AJ66" i="31" s="1"/>
  <c r="AJ76" i="31" s="1"/>
  <c r="AJ77" i="31" s="1"/>
  <c r="AJ80" i="31" s="1"/>
  <c r="AJ81" i="31" s="1"/>
  <c r="AM62" i="31"/>
  <c r="AN61" i="31" s="1"/>
  <c r="AL63" i="31"/>
  <c r="AL64" i="31" s="1"/>
  <c r="AP63" i="36" l="1"/>
  <c r="AP64" i="36" s="1"/>
  <c r="AP77" i="36" s="1"/>
  <c r="AP80" i="36" s="1"/>
  <c r="AP81" i="36" s="1"/>
  <c r="AQ62" i="36"/>
  <c r="AR61" i="36" s="1"/>
  <c r="D75" i="20"/>
  <c r="AO12" i="20"/>
  <c r="AK87" i="31"/>
  <c r="AK66" i="31" s="1"/>
  <c r="AK76" i="31" s="1"/>
  <c r="AK77" i="31" s="1"/>
  <c r="AK80" i="31" s="1"/>
  <c r="AK81" i="31" s="1"/>
  <c r="AK30" i="10"/>
  <c r="AK14" i="10" s="1"/>
  <c r="AK24" i="10" s="1"/>
  <c r="AN62" i="31"/>
  <c r="AO61" i="31" s="1"/>
  <c r="AM63" i="31"/>
  <c r="AM64" i="31" s="1"/>
  <c r="AM77" i="31" s="1"/>
  <c r="AM80" i="31" s="1"/>
  <c r="AQ63" i="36" l="1"/>
  <c r="AQ64" i="36" s="1"/>
  <c r="AQ77" i="36" s="1"/>
  <c r="AQ80" i="36" s="1"/>
  <c r="AQ81" i="36" s="1"/>
  <c r="AR63" i="36"/>
  <c r="AR64" i="36" s="1"/>
  <c r="AR77" i="36" s="1"/>
  <c r="AR80" i="36" s="1"/>
  <c r="AR81" i="36" s="1"/>
  <c r="AR62" i="36"/>
  <c r="AS61" i="36" s="1"/>
  <c r="AL30" i="10"/>
  <c r="AL14" i="10" s="1"/>
  <c r="AL24" i="10" s="1"/>
  <c r="AL87" i="31"/>
  <c r="AL66" i="31" s="1"/>
  <c r="AL76" i="31" s="1"/>
  <c r="AL77" i="31" s="1"/>
  <c r="AL80" i="31" s="1"/>
  <c r="AL81" i="31" s="1"/>
  <c r="AM81" i="31" s="1"/>
  <c r="AO62" i="31"/>
  <c r="AP61" i="31" s="1"/>
  <c r="AN63" i="31"/>
  <c r="AN64" i="31" s="1"/>
  <c r="AN77" i="31" s="1"/>
  <c r="AN80" i="31" s="1"/>
  <c r="AS62" i="36" l="1"/>
  <c r="AT61" i="36" s="1"/>
  <c r="AN81" i="31"/>
  <c r="AP62" i="31"/>
  <c r="AQ61" i="31" s="1"/>
  <c r="AO63" i="31"/>
  <c r="AO64" i="31" s="1"/>
  <c r="AO77" i="31" s="1"/>
  <c r="AO80" i="31" s="1"/>
  <c r="AS63" i="36" l="1"/>
  <c r="AS64" i="36" s="1"/>
  <c r="AS77" i="36" s="1"/>
  <c r="AS80" i="36" s="1"/>
  <c r="AS81" i="36" s="1"/>
  <c r="AT62" i="36"/>
  <c r="AU61" i="36" s="1"/>
  <c r="AO81" i="31"/>
  <c r="AQ62" i="31"/>
  <c r="AR61" i="31" s="1"/>
  <c r="AP63" i="31"/>
  <c r="AP64" i="31" s="1"/>
  <c r="AP77" i="31" s="1"/>
  <c r="AP80" i="31" s="1"/>
  <c r="AT63" i="36" l="1"/>
  <c r="AT64" i="36" s="1"/>
  <c r="AT77" i="36" s="1"/>
  <c r="AT80" i="36" s="1"/>
  <c r="AT81" i="36" s="1"/>
  <c r="AU62" i="36"/>
  <c r="AV61" i="36" s="1"/>
  <c r="AP81" i="31"/>
  <c r="AR62" i="31"/>
  <c r="AS61" i="31" s="1"/>
  <c r="AQ63" i="31"/>
  <c r="AQ64" i="31" s="1"/>
  <c r="AQ77" i="31" s="1"/>
  <c r="AQ80" i="31" s="1"/>
  <c r="AU63" i="36" l="1"/>
  <c r="AU64" i="36" s="1"/>
  <c r="AU77" i="36" s="1"/>
  <c r="AU80" i="36" s="1"/>
  <c r="AU81" i="36" s="1"/>
  <c r="AV62" i="36"/>
  <c r="AW61" i="36" s="1"/>
  <c r="AQ81" i="31"/>
  <c r="C6" i="31" s="1"/>
  <c r="AS62" i="31"/>
  <c r="AT61" i="31" s="1"/>
  <c r="AR63" i="31"/>
  <c r="AR64" i="31" s="1"/>
  <c r="AR77" i="31" s="1"/>
  <c r="AR80" i="31" s="1"/>
  <c r="AV63" i="36" l="1"/>
  <c r="AV64" i="36" s="1"/>
  <c r="AV77" i="36" s="1"/>
  <c r="AV80" i="36" s="1"/>
  <c r="AV81" i="36" s="1"/>
  <c r="AW62" i="36"/>
  <c r="AX61" i="36" s="1"/>
  <c r="I29" i="29"/>
  <c r="AR81" i="31"/>
  <c r="AS63" i="31"/>
  <c r="AS64" i="31" s="1"/>
  <c r="AS77" i="31" s="1"/>
  <c r="AS80" i="31" s="1"/>
  <c r="AT62" i="31"/>
  <c r="AU61" i="31" s="1"/>
  <c r="AW63" i="36" l="1"/>
  <c r="AW64" i="36" s="1"/>
  <c r="AW77" i="36" s="1"/>
  <c r="AW80" i="36" s="1"/>
  <c r="AW81" i="36" s="1"/>
  <c r="C7" i="36"/>
  <c r="AX62" i="36"/>
  <c r="AY61" i="36" s="1"/>
  <c r="AS81" i="31"/>
  <c r="AU62" i="31"/>
  <c r="AV61" i="31" s="1"/>
  <c r="AT63" i="31"/>
  <c r="AT64" i="31" s="1"/>
  <c r="AT77" i="31" s="1"/>
  <c r="AT80" i="31" s="1"/>
  <c r="AY62" i="36" l="1"/>
  <c r="AZ61" i="36" s="1"/>
  <c r="AX63" i="36"/>
  <c r="AX64" i="36" s="1"/>
  <c r="AX77" i="36" s="1"/>
  <c r="AX80" i="36" s="1"/>
  <c r="AX81" i="36" s="1"/>
  <c r="AT81" i="31"/>
  <c r="AV62" i="31"/>
  <c r="AW61" i="31" s="1"/>
  <c r="AU63" i="31"/>
  <c r="AU64" i="31" s="1"/>
  <c r="AU77" i="31" s="1"/>
  <c r="AU80" i="31" s="1"/>
  <c r="AY63" i="36" l="1"/>
  <c r="AY64" i="36" s="1"/>
  <c r="AY77" i="36" s="1"/>
  <c r="AY80" i="36" s="1"/>
  <c r="AY81" i="36" s="1"/>
  <c r="AZ62" i="36"/>
  <c r="BA61" i="36" s="1"/>
  <c r="AU81" i="31"/>
  <c r="AW62" i="31"/>
  <c r="AX61" i="31" s="1"/>
  <c r="AV63" i="31"/>
  <c r="AV64" i="31" s="1"/>
  <c r="AV77" i="31" s="1"/>
  <c r="AV80" i="31" s="1"/>
  <c r="AZ63" i="36" l="1"/>
  <c r="AZ64" i="36" s="1"/>
  <c r="AZ77" i="36" s="1"/>
  <c r="AZ80" i="36" s="1"/>
  <c r="AZ81" i="36" s="1"/>
  <c r="BA62" i="36"/>
  <c r="BB61" i="36" s="1"/>
  <c r="AV81" i="31"/>
  <c r="AX62" i="31"/>
  <c r="AY61" i="31" s="1"/>
  <c r="AW63" i="31"/>
  <c r="AW64" i="31" s="1"/>
  <c r="AW77" i="31" s="1"/>
  <c r="AW80" i="31" s="1"/>
  <c r="BA63" i="36" l="1"/>
  <c r="BA64" i="36" s="1"/>
  <c r="BA77" i="36" s="1"/>
  <c r="BA80" i="36" s="1"/>
  <c r="BA81" i="36" s="1"/>
  <c r="BB62" i="36"/>
  <c r="BC61" i="36" s="1"/>
  <c r="AW81" i="31"/>
  <c r="AY62" i="31"/>
  <c r="AZ61" i="31" s="1"/>
  <c r="AX63" i="31"/>
  <c r="AX64" i="31" s="1"/>
  <c r="AX77" i="31" s="1"/>
  <c r="AX80" i="31" s="1"/>
  <c r="BB63" i="36" l="1"/>
  <c r="BB64" i="36" s="1"/>
  <c r="BB77" i="36" s="1"/>
  <c r="BB80" i="36" s="1"/>
  <c r="BB81" i="36" s="1"/>
  <c r="BC62" i="36"/>
  <c r="BD61" i="36" s="1"/>
  <c r="AX81" i="31"/>
  <c r="AZ62" i="31"/>
  <c r="BA61" i="31" s="1"/>
  <c r="AY63" i="31"/>
  <c r="AY64" i="31" s="1"/>
  <c r="AY77" i="31" s="1"/>
  <c r="AY80" i="31" s="1"/>
  <c r="BC63" i="36" l="1"/>
  <c r="BC64" i="36" s="1"/>
  <c r="BC77" i="36" s="1"/>
  <c r="BC80" i="36" s="1"/>
  <c r="BC81" i="36" s="1"/>
  <c r="BD62" i="36"/>
  <c r="BD63" i="36" s="1"/>
  <c r="BD64" i="36" s="1"/>
  <c r="BD77" i="36" s="1"/>
  <c r="BD80" i="36" s="1"/>
  <c r="BD81" i="36" s="1"/>
  <c r="AY81" i="3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<sst xmlns="http://schemas.openxmlformats.org/spreadsheetml/2006/main" count="866" uniqueCount="373">
  <si>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</si>
  <si>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</si>
  <si>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</si>
  <si>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</si>
  <si>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</si>
  <si>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</si>
  <si>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</si>
  <si>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</si>
  <si>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</si>
  <si>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</si>
  <si>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</si>
  <si>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</si>
  <si>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</si>
  <si>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</si>
  <si>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</si>
  <si>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</si>
  <si>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</si>
  <si>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</si>
  <si>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</si>
  <si>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</si>
  <si>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</si>
  <si>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</si>
  <si>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</si>
  <si>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</si>
  <si>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</si>
  <si>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</si>
  <si>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</si>
  <si>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</si>
  <si>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</si>
  <si>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</si>
  <si>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</si>
  <si>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</si>
  <si>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</si>
  <si>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</si>
  <si>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</si>
  <si>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</si>
  <si>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</si>
  <si>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</si>
  <si>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</si>
  <si>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</si>
  <si>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</si>
  <si>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</si>
  <si>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</si>
  <si>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</si>
  <si>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</si>
  <si>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</si>
  <si>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</si>
  <si>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</si>
  <si>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</si>
  <si>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</si>
  <si>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</si>
  <si>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</si>
  <si>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</si>
  <si>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</si>
  <si>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</si>
  <si>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</si>
  <si>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</si>
  <si>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</si>
  <si>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</si>
  <si>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</si>
  <si>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</si>
  <si>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</si>
  <si>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</si>
  <si>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</si>
  <si>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</si>
  <si>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</si>
  <si>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</si>
  <si>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</si>
  <si>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</si>
  <si>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</si>
  <si>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</si>
  <si>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</si>
  <si>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</si>
  <si>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</si>
  <si>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</si>
  <si>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</si>
  <si>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</si>
  <si>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</si>
  <si>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</si>
  <si>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</si>
  <si>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</si>
  <si>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</si>
  <si>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</si>
  <si>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</si>
  <si>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</si>
  <si>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</si>
  <si>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</si>
  <si>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</si>
  <si>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</si>
  <si>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</si>
  <si>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</si>
  <si>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</si>
  <si>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</si>
  <si>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</si>
  <si>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</si>
  <si>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</si>
  <si>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</si>
  <si>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</si>
  <si>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</si>
  <si>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</si>
  <si>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</si>
  <si>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</si>
  <si>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</si>
  <si>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</si>
  <si>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</si>
  <si>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</si>
  <si>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</si>
  <si>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</si>
  <si>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</si>
  <si>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</si>
  <si>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</si>
  <si>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</si>
  <si>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</si>
  <si>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</si>
  <si>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</si>
  <si>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</si>
  <si>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</si>
  <si>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</si>
  <si>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</si>
  <si>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</si>
  <si>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</si>
  <si>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</si>
  <si>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</si>
  <si>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</si>
  <si>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</si>
  <si>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</si>
  <si>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</si>
  <si>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</si>
  <si>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</si>
  <si>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</si>
  <si>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</si>
  <si>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</si>
  <si>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</si>
  <si>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</si>
  <si>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</si>
  <si>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</si>
  <si>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</si>
  <si>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</si>
  <si>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</si>
  <si>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</si>
  <si>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</si>
  <si>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</si>
  <si>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</si>
  <si>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</si>
  <si>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</si>
  <si>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</si>
  <si>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</si>
  <si>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</si>
  <si>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</si>
  <si>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</si>
  <si>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</si>
  <si>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</si>
  <si>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</si>
  <si>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</si>
  <si>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</si>
  <si>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</si>
  <si>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</si>
  <si>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</si>
  <si>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</si>
  <si>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</si>
  <si>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</si>
  <si>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</si>
  <si>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</si>
  <si>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</si>
  <si>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</si>
  <si>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</si>
  <si>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</si>
  <si>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</si>
  <si>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</si>
  <si>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</si>
  <si>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</si>
  <si>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</si>
  <si>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</si>
  <si>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</si>
  <si>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</si>
  <si>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</si>
  <si>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</si>
  <si>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</si>
  <si>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</si>
  <si>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</si>
  <si>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</si>
  <si>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</si>
  <si>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</si>
  <si>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</si>
  <si>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</si>
  <si>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</si>
  <si>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</si>
  <si>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</si>
  <si>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</si>
  <si>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</si>
  <si>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</si>
  <si>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</si>
  <si>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</si>
  <si>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</si>
  <si>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</si>
  <si>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</si>
  <si>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</si>
  <si>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</si>
  <si>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</si>
  <si>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</si>
  <si>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</si>
  <si>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</si>
  <si>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</si>
  <si>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</si>
  <si>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</si>
  <si>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</si>
  <si>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</si>
  <si>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</si>
  <si>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</si>
  <si>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</si>
  <si>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</si>
  <si>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</si>
  <si>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</si>
  <si>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</si>
  <si>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</si>
  <si>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</si>
  <si>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</si>
  <si>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</si>
  <si>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</si>
  <si>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</si>
  <si>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</si>
  <si>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</si>
  <si>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</si>
  <si>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</si>
  <si>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</si>
  <si>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</si>
  <si>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</si>
  <si>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</si>
  <si>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</si>
  <si>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</si>
  <si>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</si>
  <si>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</si>
  <si>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</si>
  <si>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</si>
  <si>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</si>
  <si>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</si>
  <si>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</si>
  <si>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</si>
  <si>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</si>
  <si>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</si>
  <si>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</si>
  <si>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</si>
  <si>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</si>
  <si>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</si>
  <si>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</si>
  <si>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</si>
  <si>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</si>
  <si>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</si>
  <si>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</si>
  <si>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</si>
  <si>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</si>
  <si>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</si>
  <si>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</si>
  <si>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</si>
  <si>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</si>
  <si>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</si>
  <si>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</si>
  <si>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</si>
  <si>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</si>
  <si>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</si>
  <si>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</si>
  <si>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</si>
  <si>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</si>
  <si>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</si>
  <si>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</si>
  <si>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</si>
  <si>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</si>
  <si>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</si>
  <si>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</si>
  <si>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</si>
  <si>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</si>
  <si>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</si>
  <si>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</si>
  <si>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</si>
  <si>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</si>
  <si>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</si>
  <si>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</si>
  <si>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</si>
  <si>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</si>
  <si>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</si>
  <si>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</si>
  <si>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</si>
  <si>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</si>
  <si>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</si>
  <si>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</si>
  <si>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</si>
  <si>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</si>
  <si>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</si>
  <si>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</si>
  <si>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</si>
  <si>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</si>
  <si>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</si>
  <si>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</si>
  <si>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</si>
  <si>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</si>
  <si>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</si>
  <si>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</si>
  <si>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</si>
  <si>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</si>
  <si>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</si>
  <si>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</si>
  <si>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</si>
  <si>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</si>
  <si>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</si>
  <si>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</si>
  <si>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</si>
  <si>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</si>
  <si>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</si>
  <si>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</si>
  <si>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</si>
  <si>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</si>
  <si>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</si>
  <si>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</si>
  <si>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</si>
  <si>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</si>
  <si>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</si>
  <si>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</si>
  <si>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</si>
  <si>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</si>
  <si>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</si>
  <si>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</si>
  <si>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</si>
  <si>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</si>
  <si>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</si>
  <si>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</si>
  <si>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</si>
  <si>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</si>
  <si>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</si>
  <si>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</si>
  <si>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</si>
  <si>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</si>
  <si>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</si>
  <si>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</si>
  <si>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</si>
  <si>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</si>
  <si>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</si>
  <si>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Baseline</t>
  </si>
  <si>
    <t>CBA Option - Baseline Scenario</t>
  </si>
  <si>
    <t>CBA Option 1</t>
  </si>
  <si>
    <t>Run WS3/Transform model in Smart Incremental mode - model chooses between smart and conventional solutions for each network problem.</t>
  </si>
  <si>
    <t>Run WS3/Transform model in Business As Usual mode - model chooses between conventional solutions only for each network problem.</t>
  </si>
  <si>
    <t>DSR Opex</t>
  </si>
  <si>
    <t>NPVs based on payback periods (£m)</t>
  </si>
  <si>
    <t>Option 1(i)</t>
  </si>
  <si>
    <t>To identify the most cost affective approach to network reinforcement solutions over the long term (including post ED1 period); adopting a BAU approach or incremental application of smart solutions</t>
  </si>
  <si>
    <t>1(i)</t>
  </si>
  <si>
    <t>Sensitivity Analysis of the adopted Baseline option (Smart incremental approach to reinforcement solutions) in the event that its implementation costs (and related I&amp;M costs) increased by around 20%</t>
  </si>
  <si>
    <r>
      <t xml:space="preserve">Workings / assumptions used for costing </t>
    </r>
    <r>
      <rPr>
        <b/>
        <sz val="14"/>
        <color rgb="FF0070C0"/>
        <rFont val="Calibri"/>
        <family val="2"/>
        <scheme val="minor"/>
      </rPr>
      <t>option 1(i)</t>
    </r>
  </si>
  <si>
    <t xml:space="preserve">Same as option 1, but with a consideration of the costs for the baseline solution increasing by around 20%. This is reflected by increasing the avoided DNO costs (baseline costs)  by 20% (both the capital costs and I&amp;M costs) </t>
  </si>
  <si>
    <t>Capex</t>
  </si>
  <si>
    <t>West Midlands</t>
  </si>
  <si>
    <t>East Midlands</t>
  </si>
  <si>
    <t>South Wales</t>
  </si>
  <si>
    <t>South West</t>
  </si>
  <si>
    <t>Total Capex (12/13)</t>
  </si>
  <si>
    <t>Negative Total Capex (12/13)</t>
  </si>
  <si>
    <t>Opex</t>
  </si>
  <si>
    <t>Total Opex</t>
  </si>
  <si>
    <t>Negative Total Opex</t>
  </si>
  <si>
    <t>Total DSR Opex</t>
  </si>
  <si>
    <t>Negative Total DSR Opex</t>
  </si>
  <si>
    <t>Total Capex (£m)</t>
  </si>
  <si>
    <t>Negative Total Capex (£m)</t>
  </si>
  <si>
    <t>Total Opex (£m)</t>
  </si>
  <si>
    <t>Negative Total Opex (£m)</t>
  </si>
  <si>
    <t>Total DSR Opex (£m)</t>
  </si>
  <si>
    <t>Negative Total DSR Opex (£m)</t>
  </si>
  <si>
    <r>
      <t xml:space="preserve">Workings / assumptions used for costing </t>
    </r>
    <r>
      <rPr>
        <b/>
        <sz val="14"/>
        <color rgb="FF0070C0"/>
        <rFont val="Calibri"/>
        <family val="2"/>
        <scheme val="minor"/>
      </rPr>
      <t>Baseline (Smart incremental)</t>
    </r>
  </si>
  <si>
    <t>Business as usual approach to network reinforcement is not cost effective over the long term</t>
  </si>
  <si>
    <t>The baseline option (incremental application of Smart solutions) is still the optimum solution even with a 20% increment in costs associated with smart solutions</t>
  </si>
  <si>
    <t>This is the optimum approach in creating additional network capacity</t>
  </si>
  <si>
    <t>Considers conventional solutions only</t>
  </si>
  <si>
    <t>CBA Option 1(i)</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</si>
</sst>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 numFmtId="177" formatCode="#,##0.00;[Red]#\-##0.00;\-"/>
  </numFmts>
  <fonts count="53">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u/>
      <sz val="10"/>
      <name val="Verdana"/>
      <family val="2"/>
    </font>
  </fonts>
  <fills count="4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rgb="FFFFFF00"/>
        <bgColor indexed="64"/>
      </patternFill>
    </fill>
    <fill>
      <patternFill patternType="solid">
        <fgColor rgb="FFFFC000"/>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1" fillId="0" borderId="0" applyNumberFormat="0" applyFill="0" applyBorder="0" applyAlignment="0" applyProtection="0">
      <alignment vertical="top"/>
      <protection locked="0"/>
    </xf>
    <xf numFmtId="0" fontId="2" fillId="0" borderId="0"/>
    <xf numFmtId="0" fontId="2" fillId="0" borderId="0"/>
    <xf numFmtId="0" fontId="2" fillId="0" borderId="0"/>
    <xf numFmtId="0" fontId="32" fillId="0" borderId="0"/>
    <xf numFmtId="0" fontId="33" fillId="0" borderId="0"/>
    <xf numFmtId="0" fontId="2" fillId="0" borderId="0"/>
    <xf numFmtId="0" fontId="2" fillId="0" borderId="0"/>
    <xf numFmtId="0" fontId="34" fillId="10"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5" fillId="18"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5" fillId="18"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5" fillId="11" borderId="0" applyNumberFormat="0" applyBorder="0" applyAlignment="0" applyProtection="0"/>
    <xf numFmtId="0" fontId="34" fillId="19" borderId="0" applyNumberFormat="0" applyBorder="0" applyAlignment="0" applyProtection="0"/>
    <xf numFmtId="0" fontId="34" fillId="14" borderId="0" applyNumberFormat="0" applyBorder="0" applyAlignment="0" applyProtection="0"/>
    <xf numFmtId="0" fontId="35" fillId="20" borderId="0" applyNumberFormat="0" applyBorder="0" applyAlignment="0" applyProtection="0"/>
    <xf numFmtId="43" fontId="36" fillId="0" borderId="0" applyFont="0" applyFill="0" applyBorder="0" applyAlignment="0" applyProtection="0"/>
    <xf numFmtId="43" fontId="36" fillId="0" borderId="0" applyFont="0" applyFill="0" applyBorder="0" applyAlignment="0" applyProtection="0"/>
    <xf numFmtId="43" fontId="36" fillId="0" borderId="0" applyFont="0" applyFill="0" applyBorder="0" applyAlignment="0" applyProtection="0"/>
    <xf numFmtId="44" fontId="2" fillId="0" borderId="0" applyFont="0" applyFill="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8"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174" fontId="2" fillId="24" borderId="26">
      <alignment vertical="center"/>
      <protection locked="0"/>
    </xf>
    <xf numFmtId="0" fontId="33" fillId="0" borderId="0"/>
    <xf numFmtId="0" fontId="33" fillId="0" borderId="0"/>
    <xf numFmtId="0" fontId="32" fillId="0" borderId="0" applyFont="0" applyFill="0" applyBorder="0" applyAlignment="0" applyProtection="0"/>
    <xf numFmtId="0" fontId="32" fillId="0" borderId="0" applyFont="0" applyFill="0" applyBorder="0" applyAlignment="0" applyProtection="0"/>
    <xf numFmtId="0" fontId="33" fillId="0" borderId="0"/>
    <xf numFmtId="0" fontId="43" fillId="0" borderId="0"/>
    <xf numFmtId="0" fontId="33" fillId="0" borderId="0"/>
    <xf numFmtId="0" fontId="4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3" fillId="0" borderId="0" applyFont="0" applyFill="0" applyBorder="0" applyAlignment="0" applyProtection="0"/>
    <xf numFmtId="9" fontId="33" fillId="0" borderId="0" applyFont="0" applyFill="0" applyBorder="0" applyAlignment="0" applyProtection="0"/>
    <xf numFmtId="9" fontId="1"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6" fontId="43" fillId="26" borderId="3">
      <alignment vertical="center"/>
    </xf>
    <xf numFmtId="176" fontId="36" fillId="27" borderId="3">
      <alignment vertical="center"/>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4" fontId="44" fillId="29" borderId="27" applyNumberFormat="0" applyProtection="0">
      <alignment vertical="center"/>
    </xf>
    <xf numFmtId="4" fontId="45" fillId="29" borderId="27" applyNumberFormat="0" applyProtection="0">
      <alignment vertical="center"/>
    </xf>
    <xf numFmtId="4" fontId="44" fillId="29" borderId="27" applyNumberFormat="0" applyProtection="0">
      <alignment horizontal="left" vertical="center" indent="1"/>
    </xf>
    <xf numFmtId="0" fontId="44" fillId="29" borderId="27" applyNumberFormat="0" applyProtection="0">
      <alignment horizontal="left" vertical="top" indent="1"/>
    </xf>
    <xf numFmtId="4" fontId="44" fillId="30" borderId="0" applyNumberFormat="0" applyProtection="0">
      <alignment horizontal="left" vertical="center" indent="1"/>
    </xf>
    <xf numFmtId="4" fontId="46" fillId="31" borderId="27" applyNumberFormat="0" applyProtection="0">
      <alignment horizontal="right" vertical="center"/>
    </xf>
    <xf numFmtId="4" fontId="46" fillId="32" borderId="27" applyNumberFormat="0" applyProtection="0">
      <alignment horizontal="right" vertical="center"/>
    </xf>
    <xf numFmtId="4" fontId="46" fillId="33" borderId="27" applyNumberFormat="0" applyProtection="0">
      <alignment horizontal="right" vertical="center"/>
    </xf>
    <xf numFmtId="4" fontId="46" fillId="34" borderId="27" applyNumberFormat="0" applyProtection="0">
      <alignment horizontal="right" vertical="center"/>
    </xf>
    <xf numFmtId="4" fontId="46" fillId="35" borderId="27" applyNumberFormat="0" applyProtection="0">
      <alignment horizontal="right" vertical="center"/>
    </xf>
    <xf numFmtId="4" fontId="46" fillId="36" borderId="27" applyNumberFormat="0" applyProtection="0">
      <alignment horizontal="right" vertical="center"/>
    </xf>
    <xf numFmtId="4" fontId="46" fillId="37" borderId="27" applyNumberFormat="0" applyProtection="0">
      <alignment horizontal="right" vertical="center"/>
    </xf>
    <xf numFmtId="4" fontId="46" fillId="38" borderId="27" applyNumberFormat="0" applyProtection="0">
      <alignment horizontal="right" vertical="center"/>
    </xf>
    <xf numFmtId="4" fontId="46" fillId="39" borderId="27" applyNumberFormat="0" applyProtection="0">
      <alignment horizontal="right" vertical="center"/>
    </xf>
    <xf numFmtId="4" fontId="44" fillId="40" borderId="28" applyNumberFormat="0" applyProtection="0">
      <alignment horizontal="left" vertical="center" indent="1"/>
    </xf>
    <xf numFmtId="4" fontId="46" fillId="41" borderId="0" applyNumberFormat="0" applyProtection="0">
      <alignment horizontal="left" vertical="center" indent="1"/>
    </xf>
    <xf numFmtId="4" fontId="47" fillId="42" borderId="0" applyNumberFormat="0" applyProtection="0">
      <alignment horizontal="left" vertical="center" indent="1"/>
    </xf>
    <xf numFmtId="4" fontId="46" fillId="30" borderId="27" applyNumberFormat="0" applyProtection="0">
      <alignment horizontal="right" vertical="center"/>
    </xf>
    <xf numFmtId="4" fontId="46" fillId="41" borderId="0" applyNumberFormat="0" applyProtection="0">
      <alignment horizontal="left" vertical="center" indent="1"/>
    </xf>
    <xf numFmtId="4" fontId="46"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6" fillId="45" borderId="27" applyNumberFormat="0" applyProtection="0">
      <alignment vertical="center"/>
    </xf>
    <xf numFmtId="4" fontId="48" fillId="45" borderId="27" applyNumberFormat="0" applyProtection="0">
      <alignment vertical="center"/>
    </xf>
    <xf numFmtId="4" fontId="46" fillId="45" borderId="27" applyNumberFormat="0" applyProtection="0">
      <alignment horizontal="left" vertical="center" indent="1"/>
    </xf>
    <xf numFmtId="0" fontId="46" fillId="45" borderId="27" applyNumberFormat="0" applyProtection="0">
      <alignment horizontal="left" vertical="top" indent="1"/>
    </xf>
    <xf numFmtId="4" fontId="46" fillId="41" borderId="27" applyNumberFormat="0" applyProtection="0">
      <alignment horizontal="right" vertical="center"/>
    </xf>
    <xf numFmtId="4" fontId="48" fillId="41" borderId="27" applyNumberFormat="0" applyProtection="0">
      <alignment horizontal="right" vertical="center"/>
    </xf>
    <xf numFmtId="4" fontId="46" fillId="30" borderId="27" applyNumberFormat="0" applyProtection="0">
      <alignment horizontal="left" vertical="center" indent="1"/>
    </xf>
    <xf numFmtId="0" fontId="46" fillId="30" borderId="27" applyNumberFormat="0" applyProtection="0">
      <alignment horizontal="left" vertical="top" indent="1"/>
    </xf>
    <xf numFmtId="4" fontId="49" fillId="46" borderId="0" applyNumberFormat="0" applyProtection="0">
      <alignment horizontal="left" vertical="center" indent="1"/>
    </xf>
    <xf numFmtId="4" fontId="50" fillId="41" borderId="27" applyNumberFormat="0" applyProtection="0">
      <alignment horizontal="right" vertical="center"/>
    </xf>
    <xf numFmtId="0" fontId="51" fillId="0" borderId="0" applyNumberFormat="0" applyFill="0" applyBorder="0" applyAlignment="0" applyProtection="0"/>
    <xf numFmtId="0" fontId="2" fillId="0" borderId="0" applyFont="0" applyFill="0" applyBorder="0" applyAlignment="0" applyProtection="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cellStyleXfs>
  <cellXfs count="19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0" fillId="0" borderId="0" xfId="10" applyFont="1" applyFill="1" applyBorder="1" applyAlignment="1">
      <alignment vertical="center"/>
    </xf>
    <xf numFmtId="0" fontId="52" fillId="0" borderId="0" xfId="10" applyFont="1" applyFill="1" applyBorder="1" applyAlignment="1">
      <alignment vertical="center"/>
    </xf>
    <xf numFmtId="0" fontId="0" fillId="0" borderId="0" xfId="0"/>
    <xf numFmtId="0" fontId="0" fillId="0" borderId="0" xfId="0" applyFont="1"/>
    <xf numFmtId="0" fontId="4" fillId="0" borderId="0" xfId="0" applyFont="1" applyAlignment="1">
      <alignment wrapText="1"/>
    </xf>
    <xf numFmtId="0" fontId="5" fillId="6" borderId="3" xfId="0" applyFont="1" applyFill="1" applyBorder="1" applyAlignment="1">
      <alignment wrapText="1"/>
    </xf>
    <xf numFmtId="0" fontId="4" fillId="0" borderId="0" xfId="0" applyFont="1" applyAlignment="1">
      <alignment vertical="top" wrapText="1"/>
    </xf>
    <xf numFmtId="0" fontId="4" fillId="0" borderId="3" xfId="0" applyFont="1" applyBorder="1" applyAlignment="1">
      <alignment vertical="center" wrapText="1"/>
    </xf>
    <xf numFmtId="0" fontId="4" fillId="0" borderId="3" xfId="0" applyFont="1" applyBorder="1" applyAlignment="1">
      <alignment vertical="center"/>
    </xf>
    <xf numFmtId="0" fontId="4" fillId="0" borderId="3" xfId="0" applyFont="1" applyBorder="1" applyAlignment="1">
      <alignment horizontal="center" vertical="center"/>
    </xf>
    <xf numFmtId="8" fontId="4" fillId="0" borderId="3" xfId="0" applyNumberFormat="1" applyFont="1" applyBorder="1" applyAlignment="1">
      <alignment horizontal="center" vertical="center"/>
    </xf>
    <xf numFmtId="43" fontId="4" fillId="0" borderId="3" xfId="7" applyFont="1" applyBorder="1" applyAlignment="1">
      <alignment horizontal="left" vertical="center"/>
    </xf>
    <xf numFmtId="0" fontId="0" fillId="0" borderId="0" xfId="0" applyFill="1" applyAlignment="1">
      <alignment horizontal="center" vertical="center"/>
    </xf>
    <xf numFmtId="0" fontId="24" fillId="0" borderId="0" xfId="0" applyFont="1"/>
    <xf numFmtId="168" fontId="0" fillId="0" borderId="0" xfId="8" applyNumberFormat="1" applyFont="1"/>
    <xf numFmtId="43" fontId="0" fillId="0" borderId="0" xfId="7" applyFont="1"/>
    <xf numFmtId="43" fontId="0" fillId="47" borderId="0" xfId="7" applyFont="1" applyFill="1"/>
    <xf numFmtId="43" fontId="0" fillId="48" borderId="0" xfId="7" applyFont="1" applyFill="1"/>
    <xf numFmtId="10" fontId="4" fillId="5" borderId="3" xfId="1" applyNumberFormat="1" applyFont="1" applyFill="1" applyBorder="1" applyProtection="1">
      <protection locked="0"/>
    </xf>
    <xf numFmtId="177" fontId="4" fillId="0" borderId="3" xfId="0" applyNumberFormat="1" applyFont="1" applyFill="1" applyBorder="1" applyAlignment="1" applyProtection="1">
      <alignment vertical="center"/>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213">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98" t="s">
        <v>230</v>
      </c>
      <c r="C2" s="98" t="s">
        <v>238</v>
      </c>
      <c r="D2" s="98" t="s">
        <v>237</v>
      </c>
      <c r="E2" s="98" t="s">
        <v>231</v>
      </c>
    </row>
    <row r="3" spans="2:5" s="97" customFormat="1" ht="62.25" customHeight="1">
      <c r="B3" s="99" t="s">
        <v>232</v>
      </c>
      <c r="C3" s="99" t="s">
        <v>235</v>
      </c>
      <c r="D3" s="99"/>
      <c r="E3" s="100" t="s">
        <v>236</v>
      </c>
    </row>
    <row r="4" spans="2:5" s="97" customFormat="1" ht="62.25" customHeight="1">
      <c r="B4" s="99" t="s">
        <v>233</v>
      </c>
      <c r="C4" s="99" t="s">
        <v>239</v>
      </c>
      <c r="D4" s="101">
        <v>41352</v>
      </c>
      <c r="E4" s="99" t="s">
        <v>240</v>
      </c>
    </row>
    <row r="5" spans="2:5" s="97" customFormat="1" ht="84" customHeight="1">
      <c r="B5" s="99" t="s">
        <v>234</v>
      </c>
      <c r="C5" s="99" t="s">
        <v>245</v>
      </c>
      <c r="D5" s="101" t="s">
        <v>241</v>
      </c>
      <c r="E5" s="99" t="s">
        <v>242</v>
      </c>
    </row>
    <row r="6" spans="2:5" ht="111" customHeight="1">
      <c r="B6" s="102" t="s">
        <v>243</v>
      </c>
      <c r="C6" s="102" t="s">
        <v>244</v>
      </c>
      <c r="D6" s="103">
        <v>41380</v>
      </c>
      <c r="E6" s="102" t="s">
        <v>312</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E18" sqref="E18"/>
    </sheetView>
  </sheetViews>
  <sheetFormatPr defaultRowHeight="15"/>
  <cols>
    <col min="1" max="1" width="5.85546875" customWidth="1"/>
    <col min="2" max="2" width="64.85546875" customWidth="1"/>
  </cols>
  <sheetData>
    <row r="1" spans="1:4" ht="18.75">
      <c r="A1" s="1" t="s">
        <v>347</v>
      </c>
    </row>
    <row r="2" spans="1:4">
      <c r="A2" t="s">
        <v>78</v>
      </c>
    </row>
    <row r="3" spans="1:4" ht="45.75" customHeight="1">
      <c r="A3" s="141">
        <v>1</v>
      </c>
      <c r="B3" s="190" t="s">
        <v>348</v>
      </c>
      <c r="C3" s="191"/>
      <c r="D3" s="192"/>
    </row>
    <row r="4" spans="1:4">
      <c r="A4" s="131"/>
      <c r="B4" s="131"/>
    </row>
    <row r="5" spans="1:4">
      <c r="A5" s="131"/>
      <c r="B5" s="132"/>
    </row>
    <row r="6" spans="1:4">
      <c r="B6" s="129"/>
    </row>
    <row r="7" spans="1:4">
      <c r="B7" s="132"/>
    </row>
    <row r="10" spans="1:4">
      <c r="B10" s="130"/>
    </row>
    <row r="11" spans="1:4">
      <c r="B11" s="131"/>
    </row>
    <row r="12" spans="1:4">
      <c r="B12" s="131"/>
    </row>
    <row r="13" spans="1:4">
      <c r="B13" s="131"/>
    </row>
    <row r="14" spans="1:4">
      <c r="B14" s="131"/>
    </row>
    <row r="15" spans="1:4">
      <c r="B15" s="130"/>
    </row>
    <row r="16" spans="1:4">
      <c r="B16" s="131"/>
    </row>
    <row r="17" spans="2:2">
      <c r="B17" s="131"/>
    </row>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topLeftCell="A4" zoomScaleNormal="100" workbookViewId="0">
      <selection activeCell="C16" sqref="C16"/>
    </sheetView>
  </sheetViews>
  <sheetFormatPr defaultRowHeight="15"/>
  <cols>
    <col min="1" max="1" width="2.140625" style="2" customWidth="1"/>
    <col min="2" max="2" width="35.85546875" style="2" customWidth="1"/>
    <col min="3" max="3" width="122.7109375" style="133" customWidth="1"/>
    <col min="4" max="4" width="10.140625" style="2" bestFit="1" customWidth="1"/>
    <col min="5" max="16384" width="9.140625" style="2"/>
  </cols>
  <sheetData>
    <row r="1" spans="2:3" ht="19.5">
      <c r="B1" s="96" t="s">
        <v>79</v>
      </c>
    </row>
    <row r="2" spans="2:3">
      <c r="B2" s="25"/>
    </row>
    <row r="3" spans="2:3">
      <c r="B3" s="25"/>
    </row>
    <row r="4" spans="2:3">
      <c r="B4" s="86" t="s">
        <v>14</v>
      </c>
      <c r="C4" s="134" t="s">
        <v>26</v>
      </c>
    </row>
    <row r="5" spans="2:3" ht="60">
      <c r="B5" s="93" t="s">
        <v>39</v>
      </c>
      <c r="C5" s="30" t="s">
        <v>98</v>
      </c>
    </row>
    <row r="6" spans="2:3">
      <c r="B6" s="93" t="s">
        <v>219</v>
      </c>
      <c r="C6" s="30" t="s">
        <v>220</v>
      </c>
    </row>
    <row r="7" spans="2:3" ht="75">
      <c r="B7" s="94" t="s">
        <v>301</v>
      </c>
      <c r="C7" s="30" t="s">
        <v>335</v>
      </c>
    </row>
    <row r="8" spans="2:3">
      <c r="B8" s="95" t="s">
        <v>302</v>
      </c>
      <c r="C8" s="30" t="s">
        <v>303</v>
      </c>
    </row>
    <row r="9" spans="2:3" ht="30">
      <c r="B9" s="94" t="s">
        <v>226</v>
      </c>
      <c r="C9" s="30" t="s">
        <v>334</v>
      </c>
    </row>
    <row r="10" spans="2:3">
      <c r="B10" s="95" t="s">
        <v>217</v>
      </c>
      <c r="C10" s="30" t="s">
        <v>218</v>
      </c>
    </row>
    <row r="12" spans="2:3">
      <c r="B12" s="25" t="s">
        <v>24</v>
      </c>
    </row>
    <row r="13" spans="2:3">
      <c r="B13" s="90" t="s">
        <v>25</v>
      </c>
    </row>
    <row r="14" spans="2:3">
      <c r="B14" s="91" t="s">
        <v>219</v>
      </c>
    </row>
    <row r="15" spans="2:3">
      <c r="B15" s="85" t="s">
        <v>225</v>
      </c>
    </row>
    <row r="16" spans="2:3">
      <c r="B16" s="92" t="s">
        <v>221</v>
      </c>
    </row>
    <row r="17" spans="2:4">
      <c r="B17" s="25"/>
    </row>
    <row r="18" spans="2:4">
      <c r="B18" s="2" t="s">
        <v>66</v>
      </c>
    </row>
    <row r="19" spans="2:4" ht="19.5" customHeight="1">
      <c r="B19" s="2" t="s">
        <v>222</v>
      </c>
    </row>
    <row r="20" spans="2:4">
      <c r="B20" s="88" t="s">
        <v>227</v>
      </c>
    </row>
    <row r="21" spans="2:4">
      <c r="B21" s="88" t="s">
        <v>228</v>
      </c>
    </row>
    <row r="22" spans="2:4" ht="25.5" customHeight="1">
      <c r="B22" s="87" t="s">
        <v>100</v>
      </c>
    </row>
    <row r="23" spans="2:4" ht="10.5" customHeight="1"/>
    <row r="24" spans="2:4" ht="24.75" customHeight="1">
      <c r="B24" s="88" t="s">
        <v>223</v>
      </c>
      <c r="C24" s="135"/>
      <c r="D24" s="88"/>
    </row>
    <row r="25" spans="2:4" ht="26.25" customHeight="1">
      <c r="B25" s="88" t="s">
        <v>313</v>
      </c>
      <c r="C25" s="135"/>
      <c r="D25" s="88"/>
    </row>
    <row r="26" spans="2:4" ht="32.25" customHeight="1">
      <c r="B26" s="149" t="s">
        <v>224</v>
      </c>
      <c r="C26" s="149"/>
      <c r="D26" s="149"/>
    </row>
    <row r="28" spans="2:4">
      <c r="B28" s="2" t="s">
        <v>99</v>
      </c>
    </row>
    <row r="32" spans="2:4">
      <c r="B32" s="25"/>
    </row>
    <row r="33" spans="2:2">
      <c r="B33" s="89"/>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28" activePane="bottomLeft" state="frozen"/>
      <selection pane="bottomLeft" activeCell="D13" sqref="D13:F13"/>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53" t="s">
        <v>344</v>
      </c>
      <c r="C2" s="154"/>
      <c r="D2" s="154"/>
      <c r="E2" s="154"/>
      <c r="F2" s="155"/>
      <c r="Z2" s="26" t="s">
        <v>81</v>
      </c>
    </row>
    <row r="3" spans="2:26" ht="24.75" customHeight="1">
      <c r="B3" s="156"/>
      <c r="C3" s="157"/>
      <c r="D3" s="157"/>
      <c r="E3" s="157"/>
      <c r="F3" s="158"/>
    </row>
    <row r="4" spans="2:26" ht="18" customHeight="1">
      <c r="B4" s="25" t="s">
        <v>80</v>
      </c>
      <c r="C4" s="27"/>
      <c r="D4" s="27"/>
      <c r="E4" s="27"/>
      <c r="F4" s="27"/>
    </row>
    <row r="5" spans="2:26" ht="24.75" customHeight="1">
      <c r="B5" s="161"/>
      <c r="C5" s="162"/>
      <c r="D5" s="162"/>
      <c r="E5" s="162"/>
      <c r="F5" s="163"/>
    </row>
    <row r="6" spans="2:26" ht="13.5" customHeight="1">
      <c r="B6" s="27"/>
      <c r="C6" s="27"/>
      <c r="D6" s="27"/>
      <c r="E6" s="27"/>
      <c r="F6" s="27"/>
    </row>
    <row r="7" spans="2:26">
      <c r="B7" s="25" t="s">
        <v>50</v>
      </c>
    </row>
    <row r="8" spans="2:26">
      <c r="B8" s="167" t="s">
        <v>27</v>
      </c>
      <c r="C8" s="168"/>
      <c r="D8" s="159" t="s">
        <v>30</v>
      </c>
      <c r="E8" s="159"/>
      <c r="F8" s="159"/>
    </row>
    <row r="9" spans="2:26" ht="56.25" customHeight="1">
      <c r="B9" s="169" t="s">
        <v>336</v>
      </c>
      <c r="C9" s="170"/>
      <c r="D9" s="160" t="s">
        <v>339</v>
      </c>
      <c r="E9" s="160"/>
      <c r="F9" s="160"/>
    </row>
    <row r="10" spans="2:26" ht="42" customHeight="1">
      <c r="B10" s="169" t="s">
        <v>226</v>
      </c>
      <c r="C10" s="170"/>
      <c r="D10" s="161" t="s">
        <v>340</v>
      </c>
      <c r="E10" s="162"/>
      <c r="F10" s="163"/>
      <c r="G10"/>
      <c r="H10"/>
      <c r="I10"/>
    </row>
    <row r="11" spans="2:26" ht="38.25" customHeight="1">
      <c r="B11" s="169" t="s">
        <v>343</v>
      </c>
      <c r="C11" s="170"/>
      <c r="D11" s="164" t="s">
        <v>346</v>
      </c>
      <c r="E11" s="165"/>
      <c r="F11" s="166"/>
    </row>
    <row r="12" spans="2:26" ht="22.5" customHeight="1">
      <c r="B12" s="150"/>
      <c r="C12" s="151"/>
      <c r="D12" s="152"/>
      <c r="E12" s="152"/>
      <c r="F12" s="152"/>
    </row>
    <row r="13" spans="2:26" ht="22.5" customHeight="1">
      <c r="B13" s="150"/>
      <c r="C13" s="151"/>
      <c r="D13" s="152"/>
      <c r="E13" s="152"/>
      <c r="F13" s="152"/>
    </row>
    <row r="14" spans="2:26" ht="22.5" customHeight="1">
      <c r="B14" s="150"/>
      <c r="C14" s="151"/>
      <c r="D14" s="152"/>
      <c r="E14" s="152"/>
      <c r="F14" s="152"/>
    </row>
    <row r="15" spans="2:26" ht="22.5" customHeight="1">
      <c r="B15" s="150"/>
      <c r="C15" s="151"/>
      <c r="D15" s="152"/>
      <c r="E15" s="152"/>
      <c r="F15" s="152"/>
    </row>
    <row r="16" spans="2:26" ht="22.5" customHeight="1">
      <c r="B16" s="150"/>
      <c r="C16" s="151"/>
      <c r="D16" s="152"/>
      <c r="E16" s="152"/>
      <c r="F16" s="152"/>
    </row>
    <row r="17" spans="2:11" ht="22.5" customHeight="1">
      <c r="B17" s="150"/>
      <c r="C17" s="151"/>
      <c r="D17" s="152"/>
      <c r="E17" s="152"/>
      <c r="F17" s="152"/>
    </row>
    <row r="18" spans="2:11" ht="22.5" customHeight="1">
      <c r="B18" s="150"/>
      <c r="C18" s="151"/>
      <c r="D18" s="152"/>
      <c r="E18" s="152"/>
      <c r="F18" s="152"/>
    </row>
    <row r="19" spans="2:11" ht="22.5" customHeight="1">
      <c r="B19" s="150"/>
      <c r="C19" s="151"/>
      <c r="D19" s="152"/>
      <c r="E19" s="152"/>
      <c r="F19" s="152"/>
    </row>
    <row r="20" spans="2:11" ht="22.5" customHeight="1">
      <c r="B20" s="150"/>
      <c r="C20" s="151"/>
      <c r="D20" s="152"/>
      <c r="E20" s="152"/>
      <c r="F20" s="152"/>
    </row>
    <row r="21" spans="2:11" ht="22.5" customHeight="1">
      <c r="B21" s="150"/>
      <c r="C21" s="151"/>
      <c r="D21" s="152"/>
      <c r="E21" s="152"/>
      <c r="F21" s="152"/>
    </row>
    <row r="22" spans="2:11" ht="22.5" customHeight="1">
      <c r="B22" s="150"/>
      <c r="C22" s="151"/>
      <c r="D22" s="152"/>
      <c r="E22" s="152"/>
      <c r="F22" s="152"/>
    </row>
    <row r="23" spans="2:11" ht="22.5" customHeight="1">
      <c r="B23" s="150"/>
      <c r="C23" s="151"/>
      <c r="D23" s="152"/>
      <c r="E23" s="152"/>
      <c r="F23" s="152"/>
    </row>
    <row r="24" spans="2:11" ht="12.75" customHeight="1">
      <c r="B24" s="28"/>
      <c r="C24" s="28"/>
      <c r="D24" s="29"/>
      <c r="E24" s="29"/>
      <c r="F24" s="29"/>
    </row>
    <row r="25" spans="2:11">
      <c r="B25" s="25" t="s">
        <v>51</v>
      </c>
    </row>
    <row r="26" spans="2:11" ht="38.25" customHeight="1">
      <c r="B26" s="172" t="s">
        <v>48</v>
      </c>
      <c r="C26" s="174" t="s">
        <v>27</v>
      </c>
      <c r="D26" s="174" t="s">
        <v>28</v>
      </c>
      <c r="E26" s="174" t="s">
        <v>30</v>
      </c>
      <c r="F26" s="172" t="s">
        <v>31</v>
      </c>
      <c r="G26" s="171" t="s">
        <v>342</v>
      </c>
      <c r="H26" s="171"/>
      <c r="I26" s="171"/>
      <c r="J26" s="171"/>
      <c r="K26" s="171"/>
    </row>
    <row r="27" spans="2:11">
      <c r="B27" s="173"/>
      <c r="C27" s="175"/>
      <c r="D27" s="175"/>
      <c r="E27" s="175"/>
      <c r="F27" s="173"/>
      <c r="G27" s="63" t="s">
        <v>102</v>
      </c>
      <c r="H27" s="63" t="s">
        <v>103</v>
      </c>
      <c r="I27" s="63" t="s">
        <v>104</v>
      </c>
      <c r="J27" s="63" t="s">
        <v>105</v>
      </c>
      <c r="K27" s="63" t="s">
        <v>106</v>
      </c>
    </row>
    <row r="28" spans="2:11" ht="77.25" customHeight="1">
      <c r="B28" s="138" t="s">
        <v>336</v>
      </c>
      <c r="C28" s="136" t="str">
        <f>D9</f>
        <v>Run WS3/Transform model in Smart Incremental mode - model chooses between smart and conventional solutions for each network problem.</v>
      </c>
      <c r="D28" s="137" t="s">
        <v>29</v>
      </c>
      <c r="E28" s="136" t="s">
        <v>370</v>
      </c>
      <c r="F28" s="137" t="s">
        <v>158</v>
      </c>
      <c r="G28" s="139"/>
      <c r="H28" s="139"/>
      <c r="I28" s="139"/>
      <c r="J28" s="139"/>
      <c r="K28" s="137"/>
    </row>
    <row r="29" spans="2:11" ht="39" customHeight="1">
      <c r="B29" s="138">
        <v>1</v>
      </c>
      <c r="C29" s="136" t="s">
        <v>226</v>
      </c>
      <c r="D29" s="137" t="s">
        <v>81</v>
      </c>
      <c r="E29" s="136" t="s">
        <v>368</v>
      </c>
      <c r="F29" s="137"/>
      <c r="G29" s="148">
        <f>'Option 1'!$C$4</f>
        <v>-193.00654578144321</v>
      </c>
      <c r="H29" s="148">
        <f>'Option 1'!$C$5</f>
        <v>-326.35401289346873</v>
      </c>
      <c r="I29" s="148">
        <f>'Option 1'!$C$6</f>
        <v>-389.45338614811732</v>
      </c>
      <c r="J29" s="148">
        <f>'Option 1'!C7</f>
        <v>-490.75879594375476</v>
      </c>
      <c r="K29" s="140"/>
    </row>
    <row r="30" spans="2:11" ht="101.25" customHeight="1">
      <c r="B30" s="138" t="s">
        <v>345</v>
      </c>
      <c r="C30" s="136" t="str">
        <f>D11</f>
        <v>Sensitivity Analysis of the adopted Baseline option (Smart incremental approach to reinforcement solutions) in the event that its implementation costs (and related I&amp;M costs) increased by around 20%</v>
      </c>
      <c r="D30" s="137" t="s">
        <v>81</v>
      </c>
      <c r="E30" s="136" t="s">
        <v>369</v>
      </c>
      <c r="F30" s="137"/>
      <c r="G30" s="139">
        <f>'Option 1 (i)'!$C4</f>
        <v>-113.95906112796494</v>
      </c>
      <c r="H30" s="139">
        <f>'Option 1 (i)'!$C5</f>
        <v>-160.88665287545024</v>
      </c>
      <c r="I30" s="139">
        <f>'Option 1 (i)'!$C6</f>
        <v>-117.15327699208694</v>
      </c>
      <c r="J30" s="139">
        <f>'Option 1 (i)'!$C7</f>
        <v>-85.21350777342721</v>
      </c>
      <c r="K30" s="137"/>
    </row>
    <row r="31" spans="2:11" ht="27.75" customHeight="1">
      <c r="B31" s="138">
        <v>2</v>
      </c>
      <c r="C31" s="137"/>
      <c r="D31" s="137"/>
      <c r="E31" s="136"/>
      <c r="F31" s="137"/>
      <c r="G31" s="139"/>
      <c r="H31" s="139"/>
      <c r="I31" s="139"/>
      <c r="J31" s="139"/>
      <c r="K31" s="137"/>
    </row>
    <row r="32" spans="2:11" ht="27.75" customHeight="1">
      <c r="B32" s="138">
        <v>3</v>
      </c>
      <c r="C32" s="137"/>
      <c r="D32" s="137"/>
      <c r="E32" s="136"/>
      <c r="F32" s="137"/>
      <c r="G32" s="139"/>
      <c r="H32" s="139"/>
      <c r="I32" s="139"/>
      <c r="J32" s="139"/>
      <c r="K32" s="137"/>
    </row>
    <row r="37" spans="2:2">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31:K32 B29:D30 F29:F30">
    <cfRule type="expression" dxfId="7" priority="13">
      <formula>$D29="adopted"</formula>
    </cfRule>
  </conditionalFormatting>
  <conditionalFormatting sqref="G29:K29 G30:J30">
    <cfRule type="expression" dxfId="6" priority="10">
      <formula>$D29="adopted"</formula>
    </cfRule>
  </conditionalFormatting>
  <conditionalFormatting sqref="K30">
    <cfRule type="expression" dxfId="5" priority="9">
      <formula>$D30="adopted"</formula>
    </cfRule>
  </conditionalFormatting>
  <conditionalFormatting sqref="G31:J31">
    <cfRule type="expression" dxfId="4" priority="7">
      <formula>$D31="adopted"</formula>
    </cfRule>
  </conditionalFormatting>
  <conditionalFormatting sqref="G32:J32">
    <cfRule type="expression" dxfId="3" priority="6">
      <formula>$D32="adopted"</formula>
    </cfRule>
  </conditionalFormatting>
  <conditionalFormatting sqref="B28:K28">
    <cfRule type="expression" dxfId="2" priority="3">
      <formula>$D28="Adopted"</formula>
    </cfRule>
  </conditionalFormatting>
  <conditionalFormatting sqref="E30">
    <cfRule type="expression" dxfId="1" priority="2">
      <formula>$D30="adopted"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E20" sqref="E20"/>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1" t="s">
        <v>86</v>
      </c>
      <c r="C1" s="21"/>
      <c r="D1" s="21"/>
      <c r="E1" s="21"/>
      <c r="F1" s="31"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1"/>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47">
        <v>4.8300000000000003E-2</v>
      </c>
      <c r="D3" s="108" t="s">
        <v>296</v>
      </c>
      <c r="E3" s="21"/>
      <c r="F3" s="74"/>
      <c r="G3" s="126" t="s">
        <v>306</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310</v>
      </c>
      <c r="G4" s="4"/>
      <c r="H4" s="75">
        <v>6.76</v>
      </c>
      <c r="I4" s="75">
        <v>7.1</v>
      </c>
      <c r="J4" s="75">
        <v>7.55</v>
      </c>
      <c r="K4" s="75">
        <v>8.0299999999999994</v>
      </c>
      <c r="L4" s="75">
        <v>8.5500000000000007</v>
      </c>
      <c r="M4" s="75">
        <v>15.26</v>
      </c>
      <c r="N4" s="75">
        <v>21.97</v>
      </c>
      <c r="O4" s="75">
        <v>28.68</v>
      </c>
      <c r="P4" s="75">
        <v>35.39</v>
      </c>
      <c r="Q4" s="75">
        <v>42.1</v>
      </c>
      <c r="R4" s="75">
        <v>48.81</v>
      </c>
      <c r="S4" s="75">
        <v>55.52</v>
      </c>
      <c r="T4" s="75">
        <v>62.23</v>
      </c>
      <c r="U4" s="75">
        <v>68.94</v>
      </c>
      <c r="V4" s="75">
        <v>75.650000000000006</v>
      </c>
      <c r="W4" s="75">
        <v>81</v>
      </c>
      <c r="X4" s="75">
        <v>88</v>
      </c>
      <c r="Y4" s="75">
        <v>95</v>
      </c>
      <c r="Z4" s="75">
        <v>102</v>
      </c>
      <c r="AA4" s="75">
        <v>109</v>
      </c>
      <c r="AB4" s="75">
        <v>116</v>
      </c>
      <c r="AC4" s="75">
        <v>122</v>
      </c>
      <c r="AD4" s="75">
        <v>129</v>
      </c>
      <c r="AE4" s="75">
        <v>136</v>
      </c>
      <c r="AF4" s="75">
        <v>143</v>
      </c>
      <c r="AG4" s="75">
        <v>150</v>
      </c>
      <c r="AH4" s="75">
        <v>157</v>
      </c>
      <c r="AI4" s="75">
        <v>164</v>
      </c>
      <c r="AJ4" s="75">
        <v>171</v>
      </c>
      <c r="AK4" s="75">
        <v>178</v>
      </c>
      <c r="AL4" s="75">
        <v>184</v>
      </c>
      <c r="AM4" s="75">
        <v>191</v>
      </c>
      <c r="AN4" s="75">
        <v>198</v>
      </c>
      <c r="AO4" s="75">
        <v>205</v>
      </c>
      <c r="AP4" s="75">
        <v>212</v>
      </c>
      <c r="AQ4" s="75">
        <v>220</v>
      </c>
      <c r="AR4" s="75">
        <v>227</v>
      </c>
      <c r="AS4" s="75">
        <v>234</v>
      </c>
      <c r="AT4" s="75">
        <v>241</v>
      </c>
      <c r="AU4" s="75">
        <v>248</v>
      </c>
      <c r="AV4" s="75">
        <v>256</v>
      </c>
      <c r="AW4" s="75">
        <v>262</v>
      </c>
      <c r="AX4" s="75">
        <v>269</v>
      </c>
      <c r="AY4" s="75">
        <v>276</v>
      </c>
      <c r="AZ4" s="75">
        <v>282</v>
      </c>
      <c r="BA4" s="75">
        <v>287</v>
      </c>
      <c r="BB4" s="75">
        <v>292</v>
      </c>
      <c r="BC4" s="75">
        <v>297</v>
      </c>
      <c r="BD4" s="75">
        <v>301</v>
      </c>
      <c r="BE4" s="75">
        <v>305</v>
      </c>
      <c r="BF4" s="75">
        <v>309</v>
      </c>
      <c r="BG4" s="75">
        <v>312</v>
      </c>
    </row>
    <row r="5" spans="1:59">
      <c r="A5" s="21"/>
      <c r="B5" s="22" t="s">
        <v>10</v>
      </c>
      <c r="C5" s="23">
        <v>0.03</v>
      </c>
      <c r="D5" s="21"/>
      <c r="E5" s="21"/>
      <c r="F5" s="50" t="s">
        <v>311</v>
      </c>
      <c r="G5" s="37"/>
      <c r="H5" s="75">
        <f>H4*$D$22</f>
        <v>7.303247599072745</v>
      </c>
      <c r="I5" s="75">
        <f t="shared" ref="I5:BG5" si="0">I4*$D$22</f>
        <v>7.6705707031681198</v>
      </c>
      <c r="J5" s="75">
        <f t="shared" si="0"/>
        <v>8.1567336350590569</v>
      </c>
      <c r="K5" s="75">
        <f t="shared" si="0"/>
        <v>8.6753074290760566</v>
      </c>
      <c r="L5" s="75">
        <f t="shared" si="0"/>
        <v>9.2370957059278069</v>
      </c>
      <c r="M5" s="75">
        <f t="shared" si="0"/>
        <v>16.486325201457117</v>
      </c>
      <c r="N5" s="75">
        <f t="shared" si="0"/>
        <v>23.735554696986423</v>
      </c>
      <c r="O5" s="75">
        <f t="shared" si="0"/>
        <v>30.984784192515733</v>
      </c>
      <c r="P5" s="75">
        <f t="shared" si="0"/>
        <v>38.234013688045039</v>
      </c>
      <c r="Q5" s="75">
        <f t="shared" si="0"/>
        <v>45.483243183574352</v>
      </c>
      <c r="R5" s="75">
        <f t="shared" si="0"/>
        <v>52.732472679103658</v>
      </c>
      <c r="S5" s="75">
        <f t="shared" si="0"/>
        <v>59.981702174632964</v>
      </c>
      <c r="T5" s="75">
        <f t="shared" si="0"/>
        <v>67.230931670162263</v>
      </c>
      <c r="U5" s="75">
        <f t="shared" si="0"/>
        <v>74.480161165691584</v>
      </c>
      <c r="V5" s="75">
        <f t="shared" si="0"/>
        <v>81.72939066122089</v>
      </c>
      <c r="W5" s="75">
        <f t="shared" si="0"/>
        <v>87.509327740368704</v>
      </c>
      <c r="X5" s="75">
        <f t="shared" si="0"/>
        <v>95.071862236449945</v>
      </c>
      <c r="Y5" s="75">
        <f t="shared" si="0"/>
        <v>102.63439673253119</v>
      </c>
      <c r="Z5" s="75">
        <f t="shared" si="0"/>
        <v>110.19693122861243</v>
      </c>
      <c r="AA5" s="75">
        <f t="shared" si="0"/>
        <v>117.75946572469368</v>
      </c>
      <c r="AB5" s="75">
        <f t="shared" si="0"/>
        <v>125.32200022077492</v>
      </c>
      <c r="AC5" s="75">
        <f t="shared" si="0"/>
        <v>131.80417264598742</v>
      </c>
      <c r="AD5" s="75">
        <f t="shared" si="0"/>
        <v>139.36670714206866</v>
      </c>
      <c r="AE5" s="75">
        <f t="shared" si="0"/>
        <v>146.9292416381499</v>
      </c>
      <c r="AF5" s="75">
        <f t="shared" si="0"/>
        <v>154.49177613423115</v>
      </c>
      <c r="AG5" s="75">
        <f t="shared" si="0"/>
        <v>162.05431063031241</v>
      </c>
      <c r="AH5" s="75">
        <f t="shared" si="0"/>
        <v>169.61684512639366</v>
      </c>
      <c r="AI5" s="75">
        <f t="shared" si="0"/>
        <v>177.1793796224749</v>
      </c>
      <c r="AJ5" s="75">
        <f t="shared" si="0"/>
        <v>184.74191411855614</v>
      </c>
      <c r="AK5" s="75">
        <f t="shared" si="0"/>
        <v>192.30444861463738</v>
      </c>
      <c r="AL5" s="75">
        <f t="shared" si="0"/>
        <v>198.78662103984988</v>
      </c>
      <c r="AM5" s="75">
        <f t="shared" si="0"/>
        <v>206.34915553593112</v>
      </c>
      <c r="AN5" s="75">
        <f t="shared" si="0"/>
        <v>213.91169003201236</v>
      </c>
      <c r="AO5" s="75">
        <f t="shared" si="0"/>
        <v>221.47422452809363</v>
      </c>
      <c r="AP5" s="75">
        <f t="shared" si="0"/>
        <v>229.03675902417487</v>
      </c>
      <c r="AQ5" s="75">
        <f t="shared" si="0"/>
        <v>237.67965559112486</v>
      </c>
      <c r="AR5" s="75">
        <f t="shared" si="0"/>
        <v>245.2421900872061</v>
      </c>
      <c r="AS5" s="75">
        <f t="shared" si="0"/>
        <v>252.80472458328734</v>
      </c>
      <c r="AT5" s="75">
        <f t="shared" si="0"/>
        <v>260.36725907936858</v>
      </c>
      <c r="AU5" s="75">
        <f t="shared" si="0"/>
        <v>267.92979357544982</v>
      </c>
      <c r="AV5" s="75">
        <f t="shared" si="0"/>
        <v>276.57269014239984</v>
      </c>
      <c r="AW5" s="75">
        <f t="shared" si="0"/>
        <v>283.0548625676123</v>
      </c>
      <c r="AX5" s="75">
        <f t="shared" si="0"/>
        <v>290.6173970636936</v>
      </c>
      <c r="AY5" s="75">
        <f t="shared" si="0"/>
        <v>298.17993155977484</v>
      </c>
      <c r="AZ5" s="75">
        <f t="shared" si="0"/>
        <v>304.66210398498731</v>
      </c>
      <c r="BA5" s="75">
        <f t="shared" si="0"/>
        <v>310.06391433933106</v>
      </c>
      <c r="BB5" s="75">
        <f t="shared" si="0"/>
        <v>315.46572469367482</v>
      </c>
      <c r="BC5" s="75">
        <f t="shared" si="0"/>
        <v>320.86753504801857</v>
      </c>
      <c r="BD5" s="75">
        <f t="shared" si="0"/>
        <v>325.18898333149355</v>
      </c>
      <c r="BE5" s="75">
        <f t="shared" si="0"/>
        <v>329.51043161496858</v>
      </c>
      <c r="BF5" s="75">
        <f t="shared" si="0"/>
        <v>333.83187989844356</v>
      </c>
      <c r="BG5" s="75">
        <f t="shared" si="0"/>
        <v>337.07296611104982</v>
      </c>
    </row>
    <row r="6" spans="1:59">
      <c r="A6" s="21"/>
      <c r="B6" s="22" t="s">
        <v>67</v>
      </c>
      <c r="C6" s="23">
        <v>1.4999999999999999E-2</v>
      </c>
      <c r="D6" s="21"/>
      <c r="E6" s="21"/>
      <c r="F6" s="50" t="s">
        <v>204</v>
      </c>
      <c r="G6" s="49">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0" t="s">
        <v>207</v>
      </c>
      <c r="G7" s="49">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0" t="s">
        <v>205</v>
      </c>
      <c r="G8" s="49">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0" t="s">
        <v>307</v>
      </c>
      <c r="G9" s="49">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0" t="s">
        <v>308</v>
      </c>
      <c r="G10" s="49">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1" t="s">
        <v>72</v>
      </c>
      <c r="C11" s="21"/>
      <c r="D11" s="21"/>
      <c r="E11" s="21"/>
      <c r="F11" s="50" t="s">
        <v>206</v>
      </c>
      <c r="G11" s="78">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0" t="s">
        <v>309</v>
      </c>
      <c r="G12" s="107"/>
      <c r="H12" s="109">
        <f>$D$40/1000</f>
        <v>0.50284700000000004</v>
      </c>
      <c r="I12" s="109">
        <f>$D$41/1000</f>
        <v>0.4883515000000001</v>
      </c>
      <c r="J12" s="109">
        <f>$D$42/1000</f>
        <v>0.47385600000000011</v>
      </c>
      <c r="K12" s="109">
        <f>$D$43/1000</f>
        <v>0.45936050000000012</v>
      </c>
      <c r="L12" s="109">
        <f>$D$44/1000</f>
        <v>0.44486500000000012</v>
      </c>
      <c r="M12" s="109">
        <f>$D$45/1000</f>
        <v>0.43036950000000013</v>
      </c>
      <c r="N12" s="109">
        <f>$D$46/1000</f>
        <v>0.41587400000000013</v>
      </c>
      <c r="O12" s="109">
        <f>$D$47/1000</f>
        <v>0.40137850000000014</v>
      </c>
      <c r="P12" s="109">
        <f>$D$48/1000</f>
        <v>0.38688300000000014</v>
      </c>
      <c r="Q12" s="109">
        <f>$D$49/1000</f>
        <v>0.37238750000000015</v>
      </c>
      <c r="R12" s="109">
        <f>$D$50/1000</f>
        <v>0.35789200000000015</v>
      </c>
      <c r="S12" s="109">
        <f>$D$51/1000</f>
        <v>0.34339650000000016</v>
      </c>
      <c r="T12" s="109">
        <f>$D$52/1000</f>
        <v>0.32890100000000017</v>
      </c>
      <c r="U12" s="109">
        <f>$D$53/1000</f>
        <v>0.31440550000000017</v>
      </c>
      <c r="V12" s="109">
        <f>$D$54/1000</f>
        <v>0.29991000000000018</v>
      </c>
      <c r="W12" s="109">
        <f>$D$55/1000</f>
        <v>0.28541450000000018</v>
      </c>
      <c r="X12" s="109">
        <f>$D$56/1000</f>
        <v>0.27091900000000019</v>
      </c>
      <c r="Y12" s="109">
        <f>$D$57/1000</f>
        <v>0.25642350000000019</v>
      </c>
      <c r="Z12" s="109">
        <f>$D$58/1000</f>
        <v>0.24192800000000023</v>
      </c>
      <c r="AA12" s="109">
        <f>$D$59/1000</f>
        <v>0.22743250000000023</v>
      </c>
      <c r="AB12" s="109">
        <f>$D$60/1000</f>
        <v>0.21293700000000024</v>
      </c>
      <c r="AC12" s="109">
        <f>$D$61/1000</f>
        <v>0.19844150000000024</v>
      </c>
      <c r="AD12" s="109">
        <f>$D$62/1000</f>
        <v>0.18394600000000025</v>
      </c>
      <c r="AE12" s="109">
        <f>$D$63/1000</f>
        <v>0.16945050000000025</v>
      </c>
      <c r="AF12" s="109">
        <f>$D$64/1000</f>
        <v>0.15495500000000026</v>
      </c>
      <c r="AG12" s="109">
        <f>$D$65/1000</f>
        <v>0.14045950000000026</v>
      </c>
      <c r="AH12" s="109">
        <f>$D$66/1000</f>
        <v>0.12596400000000027</v>
      </c>
      <c r="AI12" s="109">
        <f>$D$67/1000</f>
        <v>0.11146850000000026</v>
      </c>
      <c r="AJ12" s="109">
        <f>$D$68/1000</f>
        <v>9.6973000000000253E-2</v>
      </c>
      <c r="AK12" s="109">
        <f>$D$69/1000</f>
        <v>8.2477500000000245E-2</v>
      </c>
      <c r="AL12" s="109">
        <f>$D$70/1000</f>
        <v>6.7982000000000237E-2</v>
      </c>
      <c r="AM12" s="109">
        <f>$D$71/1000</f>
        <v>5.3486500000000242E-2</v>
      </c>
      <c r="AN12" s="109">
        <f>$D$72/1000</f>
        <v>3.8991000000000241E-2</v>
      </c>
      <c r="AO12" s="109">
        <f>$D$73/1000</f>
        <v>2.4495500000000243E-2</v>
      </c>
      <c r="AP12" s="109">
        <f>$D$74/1000</f>
        <v>0.01</v>
      </c>
      <c r="AQ12" s="109">
        <f>$AP$12</f>
        <v>0.01</v>
      </c>
      <c r="AR12" s="109">
        <f t="shared" ref="AR12:BG12" si="1">$AP$12</f>
        <v>0.01</v>
      </c>
      <c r="AS12" s="109">
        <f t="shared" si="1"/>
        <v>0.01</v>
      </c>
      <c r="AT12" s="109">
        <f t="shared" si="1"/>
        <v>0.01</v>
      </c>
      <c r="AU12" s="109">
        <f t="shared" si="1"/>
        <v>0.01</v>
      </c>
      <c r="AV12" s="109">
        <f t="shared" si="1"/>
        <v>0.01</v>
      </c>
      <c r="AW12" s="109">
        <f t="shared" si="1"/>
        <v>0.01</v>
      </c>
      <c r="AX12" s="109">
        <f t="shared" si="1"/>
        <v>0.01</v>
      </c>
      <c r="AY12" s="109">
        <f t="shared" si="1"/>
        <v>0.01</v>
      </c>
      <c r="AZ12" s="109">
        <f t="shared" si="1"/>
        <v>0.01</v>
      </c>
      <c r="BA12" s="109">
        <f t="shared" si="1"/>
        <v>0.01</v>
      </c>
      <c r="BB12" s="109">
        <f t="shared" si="1"/>
        <v>0.01</v>
      </c>
      <c r="BC12" s="109">
        <f t="shared" si="1"/>
        <v>0.01</v>
      </c>
      <c r="BD12" s="109">
        <f t="shared" si="1"/>
        <v>0.01</v>
      </c>
      <c r="BE12" s="109">
        <f t="shared" si="1"/>
        <v>0.01</v>
      </c>
      <c r="BF12" s="109">
        <f t="shared" si="1"/>
        <v>0.01</v>
      </c>
      <c r="BG12" s="109">
        <f t="shared" si="1"/>
        <v>0.01</v>
      </c>
    </row>
    <row r="13" spans="1:59">
      <c r="A13" s="21"/>
      <c r="B13" s="176" t="s">
        <v>75</v>
      </c>
      <c r="C13" s="177"/>
      <c r="D13" s="125" t="s">
        <v>325</v>
      </c>
      <c r="E13" s="21"/>
      <c r="F13" s="37"/>
      <c r="G13" s="37"/>
      <c r="H13" s="37"/>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row>
    <row r="14" spans="1:59" ht="15.75">
      <c r="A14" s="21"/>
      <c r="B14" s="178"/>
      <c r="C14" s="179"/>
      <c r="D14" s="41" t="s">
        <v>108</v>
      </c>
      <c r="E14" s="21"/>
      <c r="F14" s="64"/>
      <c r="G14" s="37"/>
      <c r="H14" s="37"/>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row>
    <row r="15" spans="1:59" ht="15.75">
      <c r="A15" s="21"/>
      <c r="B15" s="180" t="s">
        <v>326</v>
      </c>
      <c r="C15" s="40" t="s">
        <v>319</v>
      </c>
      <c r="D15" s="124">
        <v>1.3408686121386491</v>
      </c>
      <c r="E15" s="21"/>
      <c r="F15" s="67" t="s">
        <v>92</v>
      </c>
      <c r="G15" s="37"/>
      <c r="H15" s="37"/>
      <c r="I15" s="73" t="s">
        <v>155</v>
      </c>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row>
    <row r="16" spans="1:59" ht="15" customHeight="1">
      <c r="A16" s="21"/>
      <c r="B16" s="180"/>
      <c r="C16" s="40" t="s">
        <v>320</v>
      </c>
      <c r="D16" s="124">
        <v>1.3004251926654264</v>
      </c>
      <c r="E16" s="80"/>
      <c r="F16" s="68" t="s">
        <v>156</v>
      </c>
      <c r="G16" s="37"/>
      <c r="H16" s="37"/>
      <c r="I16" s="73" t="s">
        <v>327</v>
      </c>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row>
    <row r="17" spans="1:59" ht="15" customHeight="1">
      <c r="A17" s="21"/>
      <c r="B17" s="180"/>
      <c r="C17" s="40" t="s">
        <v>321</v>
      </c>
      <c r="D17" s="124">
        <v>1.2670349113192076</v>
      </c>
      <c r="E17" s="80"/>
      <c r="F17" s="67" t="s">
        <v>209</v>
      </c>
      <c r="G17" s="69"/>
      <c r="H17" s="69"/>
      <c r="I17" s="76" t="s">
        <v>203</v>
      </c>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row>
    <row r="18" spans="1:59" ht="15.75">
      <c r="A18" s="21"/>
      <c r="B18" s="180"/>
      <c r="C18" s="40" t="s">
        <v>322</v>
      </c>
      <c r="D18" s="124">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0"/>
      <c r="C19" s="40" t="s">
        <v>323</v>
      </c>
      <c r="D19" s="124">
        <v>1.1729854979825014</v>
      </c>
      <c r="E19" s="21"/>
      <c r="F19" s="21"/>
      <c r="G19" s="82"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0"/>
      <c r="C20" s="40" t="s">
        <v>324</v>
      </c>
      <c r="D20" s="124">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0"/>
      <c r="C21" s="40" t="s">
        <v>252</v>
      </c>
      <c r="D21" s="124">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0"/>
      <c r="C22" s="40" t="s">
        <v>253</v>
      </c>
      <c r="D22" s="124">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0"/>
      <c r="C23" s="40" t="s">
        <v>74</v>
      </c>
      <c r="D23" s="124">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0"/>
      <c r="C24" s="40" t="s">
        <v>108</v>
      </c>
      <c r="D24" s="124">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4" t="s">
        <v>314</v>
      </c>
    </row>
    <row r="28" spans="1:59">
      <c r="B28" s="20" t="s">
        <v>249</v>
      </c>
      <c r="E28" s="71"/>
    </row>
    <row r="29" spans="1:59">
      <c r="B29" s="20" t="s">
        <v>250</v>
      </c>
    </row>
    <row r="31" spans="1:59">
      <c r="B31" s="20" t="str">
        <f>"Power sector emissions reduce by"&amp;" "&amp;ROUND($D$78,2)&amp;" g/kWh p.a. between now and 2030."</f>
        <v>Power sector emissions reduce by 14.5 g/kWh p.a. between now and 2030.</v>
      </c>
    </row>
    <row r="32" spans="1:59">
      <c r="B32" s="20" t="s">
        <v>251</v>
      </c>
      <c r="H32" s="70"/>
    </row>
    <row r="33" spans="2:5" ht="47.25" customHeight="1">
      <c r="D33" s="105" t="s">
        <v>292</v>
      </c>
    </row>
    <row r="34" spans="2:5">
      <c r="B34" s="110" t="s">
        <v>246</v>
      </c>
      <c r="C34" s="20" t="s">
        <v>252</v>
      </c>
      <c r="D34" s="20">
        <f>0.58982*1000</f>
        <v>589.82000000000005</v>
      </c>
      <c r="E34" s="20" t="s">
        <v>293</v>
      </c>
    </row>
    <row r="35" spans="2:5">
      <c r="B35" s="110" t="s">
        <v>247</v>
      </c>
      <c r="C35" s="20" t="s">
        <v>253</v>
      </c>
      <c r="D35" s="70">
        <f>D34-$D$78</f>
        <v>575.32450000000006</v>
      </c>
    </row>
    <row r="36" spans="2:5">
      <c r="B36" s="110" t="s">
        <v>248</v>
      </c>
      <c r="C36" s="20" t="s">
        <v>74</v>
      </c>
      <c r="D36" s="70">
        <f t="shared" ref="D36:D73" si="2">D35-$D$78</f>
        <v>560.82900000000006</v>
      </c>
    </row>
    <row r="37" spans="2:5">
      <c r="C37" s="20" t="s">
        <v>108</v>
      </c>
      <c r="D37" s="70">
        <f t="shared" si="2"/>
        <v>546.33350000000007</v>
      </c>
    </row>
    <row r="38" spans="2:5">
      <c r="C38" s="20" t="s">
        <v>254</v>
      </c>
      <c r="D38" s="70">
        <f t="shared" si="2"/>
        <v>531.83800000000008</v>
      </c>
    </row>
    <row r="39" spans="2:5">
      <c r="C39" s="20" t="s">
        <v>255</v>
      </c>
      <c r="D39" s="70">
        <f t="shared" si="2"/>
        <v>517.34250000000009</v>
      </c>
    </row>
    <row r="40" spans="2:5">
      <c r="C40" s="20" t="s">
        <v>256</v>
      </c>
      <c r="D40" s="70">
        <f t="shared" si="2"/>
        <v>502.84700000000009</v>
      </c>
    </row>
    <row r="41" spans="2:5">
      <c r="C41" s="20" t="s">
        <v>257</v>
      </c>
      <c r="D41" s="70">
        <f t="shared" si="2"/>
        <v>488.3515000000001</v>
      </c>
    </row>
    <row r="42" spans="2:5">
      <c r="C42" s="20" t="s">
        <v>258</v>
      </c>
      <c r="D42" s="70">
        <f t="shared" si="2"/>
        <v>473.85600000000011</v>
      </c>
    </row>
    <row r="43" spans="2:5">
      <c r="C43" s="20" t="s">
        <v>259</v>
      </c>
      <c r="D43" s="70">
        <f t="shared" si="2"/>
        <v>459.36050000000012</v>
      </c>
    </row>
    <row r="44" spans="2:5">
      <c r="C44" s="20" t="s">
        <v>260</v>
      </c>
      <c r="D44" s="70">
        <f t="shared" si="2"/>
        <v>444.86500000000012</v>
      </c>
    </row>
    <row r="45" spans="2:5">
      <c r="C45" s="20" t="s">
        <v>261</v>
      </c>
      <c r="D45" s="70">
        <f t="shared" si="2"/>
        <v>430.36950000000013</v>
      </c>
    </row>
    <row r="46" spans="2:5">
      <c r="C46" s="20" t="s">
        <v>262</v>
      </c>
      <c r="D46" s="70">
        <f t="shared" si="2"/>
        <v>415.87400000000014</v>
      </c>
    </row>
    <row r="47" spans="2:5">
      <c r="C47" s="20" t="s">
        <v>263</v>
      </c>
      <c r="D47" s="70">
        <f t="shared" si="2"/>
        <v>401.37850000000014</v>
      </c>
    </row>
    <row r="48" spans="2:5">
      <c r="C48" s="20" t="s">
        <v>264</v>
      </c>
      <c r="D48" s="70">
        <f t="shared" si="2"/>
        <v>386.88300000000015</v>
      </c>
    </row>
    <row r="49" spans="3:4">
      <c r="C49" s="20" t="s">
        <v>265</v>
      </c>
      <c r="D49" s="70">
        <f t="shared" si="2"/>
        <v>372.38750000000016</v>
      </c>
    </row>
    <row r="50" spans="3:4">
      <c r="C50" s="20" t="s">
        <v>266</v>
      </c>
      <c r="D50" s="70">
        <f t="shared" si="2"/>
        <v>357.89200000000017</v>
      </c>
    </row>
    <row r="51" spans="3:4">
      <c r="C51" s="20" t="s">
        <v>267</v>
      </c>
      <c r="D51" s="70">
        <f t="shared" si="2"/>
        <v>343.39650000000017</v>
      </c>
    </row>
    <row r="52" spans="3:4">
      <c r="C52" s="20" t="s">
        <v>268</v>
      </c>
      <c r="D52" s="70">
        <f t="shared" si="2"/>
        <v>328.90100000000018</v>
      </c>
    </row>
    <row r="53" spans="3:4">
      <c r="C53" s="20" t="s">
        <v>269</v>
      </c>
      <c r="D53" s="70">
        <f t="shared" si="2"/>
        <v>314.40550000000019</v>
      </c>
    </row>
    <row r="54" spans="3:4">
      <c r="C54" s="20" t="s">
        <v>270</v>
      </c>
      <c r="D54" s="70">
        <f t="shared" si="2"/>
        <v>299.9100000000002</v>
      </c>
    </row>
    <row r="55" spans="3:4">
      <c r="C55" s="20" t="s">
        <v>271</v>
      </c>
      <c r="D55" s="70">
        <f t="shared" si="2"/>
        <v>285.4145000000002</v>
      </c>
    </row>
    <row r="56" spans="3:4">
      <c r="C56" s="20" t="s">
        <v>272</v>
      </c>
      <c r="D56" s="70">
        <f t="shared" si="2"/>
        <v>270.91900000000021</v>
      </c>
    </row>
    <row r="57" spans="3:4">
      <c r="C57" s="20" t="s">
        <v>273</v>
      </c>
      <c r="D57" s="70">
        <f t="shared" si="2"/>
        <v>256.42350000000022</v>
      </c>
    </row>
    <row r="58" spans="3:4">
      <c r="C58" s="20" t="s">
        <v>274</v>
      </c>
      <c r="D58" s="70">
        <f t="shared" si="2"/>
        <v>241.92800000000022</v>
      </c>
    </row>
    <row r="59" spans="3:4">
      <c r="C59" s="20" t="s">
        <v>275</v>
      </c>
      <c r="D59" s="70">
        <f t="shared" si="2"/>
        <v>227.43250000000023</v>
      </c>
    </row>
    <row r="60" spans="3:4">
      <c r="C60" s="20" t="s">
        <v>276</v>
      </c>
      <c r="D60" s="70">
        <f t="shared" si="2"/>
        <v>212.93700000000024</v>
      </c>
    </row>
    <row r="61" spans="3:4">
      <c r="C61" s="20" t="s">
        <v>277</v>
      </c>
      <c r="D61" s="70">
        <f t="shared" si="2"/>
        <v>198.44150000000025</v>
      </c>
    </row>
    <row r="62" spans="3:4">
      <c r="C62" s="20" t="s">
        <v>278</v>
      </c>
      <c r="D62" s="70">
        <f t="shared" si="2"/>
        <v>183.94600000000025</v>
      </c>
    </row>
    <row r="63" spans="3:4">
      <c r="C63" s="20" t="s">
        <v>279</v>
      </c>
      <c r="D63" s="70">
        <f t="shared" si="2"/>
        <v>169.45050000000026</v>
      </c>
    </row>
    <row r="64" spans="3:4">
      <c r="C64" s="20" t="s">
        <v>280</v>
      </c>
      <c r="D64" s="70">
        <f t="shared" si="2"/>
        <v>154.95500000000027</v>
      </c>
    </row>
    <row r="65" spans="3:5">
      <c r="C65" s="20" t="s">
        <v>281</v>
      </c>
      <c r="D65" s="70">
        <f t="shared" si="2"/>
        <v>140.45950000000028</v>
      </c>
    </row>
    <row r="66" spans="3:5">
      <c r="C66" s="20" t="s">
        <v>282</v>
      </c>
      <c r="D66" s="70">
        <f t="shared" si="2"/>
        <v>125.96400000000027</v>
      </c>
    </row>
    <row r="67" spans="3:5">
      <c r="C67" s="20" t="s">
        <v>283</v>
      </c>
      <c r="D67" s="70">
        <f t="shared" si="2"/>
        <v>111.46850000000026</v>
      </c>
    </row>
    <row r="68" spans="3:5">
      <c r="C68" s="20" t="s">
        <v>284</v>
      </c>
      <c r="D68" s="70">
        <f t="shared" si="2"/>
        <v>96.973000000000255</v>
      </c>
    </row>
    <row r="69" spans="3:5">
      <c r="C69" s="20" t="s">
        <v>285</v>
      </c>
      <c r="D69" s="70">
        <f t="shared" si="2"/>
        <v>82.477500000000248</v>
      </c>
    </row>
    <row r="70" spans="3:5">
      <c r="C70" s="20" t="s">
        <v>286</v>
      </c>
      <c r="D70" s="70">
        <f t="shared" si="2"/>
        <v>67.982000000000241</v>
      </c>
    </row>
    <row r="71" spans="3:5">
      <c r="C71" s="20" t="s">
        <v>287</v>
      </c>
      <c r="D71" s="70">
        <f t="shared" si="2"/>
        <v>53.486500000000241</v>
      </c>
    </row>
    <row r="72" spans="3:5">
      <c r="C72" s="20" t="s">
        <v>288</v>
      </c>
      <c r="D72" s="70">
        <f t="shared" si="2"/>
        <v>38.991000000000241</v>
      </c>
    </row>
    <row r="73" spans="3:5">
      <c r="C73" s="20" t="s">
        <v>289</v>
      </c>
      <c r="D73" s="70">
        <f t="shared" si="2"/>
        <v>24.495500000000241</v>
      </c>
    </row>
    <row r="74" spans="3:5">
      <c r="C74" s="20" t="s">
        <v>290</v>
      </c>
      <c r="D74" s="70">
        <v>10</v>
      </c>
    </row>
    <row r="75" spans="3:5">
      <c r="C75" s="20" t="s">
        <v>291</v>
      </c>
      <c r="D75" s="70">
        <f>D73-D78</f>
        <v>10.00000000000024</v>
      </c>
      <c r="E75" s="20" t="s">
        <v>294</v>
      </c>
    </row>
    <row r="78" spans="3:5">
      <c r="D78" s="106">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H7" sqref="H7"/>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85546875" style="4" bestFit="1" customWidth="1"/>
    <col min="8" max="8" width="9.85546875" style="4" bestFit="1" customWidth="1"/>
    <col min="9" max="9" width="9.85546875" style="4" customWidth="1"/>
    <col min="10" max="12" width="9.85546875" style="4" bestFit="1" customWidth="1"/>
    <col min="13" max="13" width="10.85546875" style="4" bestFit="1" customWidth="1"/>
    <col min="14" max="21" width="9.85546875" style="4" bestFit="1" customWidth="1"/>
    <col min="22" max="26" width="8.42578125" style="4" bestFit="1" customWidth="1"/>
    <col min="2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337</v>
      </c>
      <c r="C1" s="3"/>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85" t="s">
        <v>11</v>
      </c>
      <c r="B7" s="60" t="s">
        <v>158</v>
      </c>
      <c r="C7" s="59"/>
      <c r="D7" s="60" t="s">
        <v>40</v>
      </c>
      <c r="E7" s="61">
        <v>-2.3513773779901124</v>
      </c>
      <c r="F7" s="61">
        <v>-9.9857061209372535</v>
      </c>
      <c r="G7" s="61">
        <v>-4.5597716862040407</v>
      </c>
      <c r="H7" s="61">
        <v>-15.172057859340574</v>
      </c>
      <c r="I7" s="61">
        <v>-46.420350767789913</v>
      </c>
      <c r="J7" s="61">
        <v>-118.61305723465831</v>
      </c>
      <c r="K7" s="61">
        <v>-46.665101705554108</v>
      </c>
      <c r="L7" s="61">
        <v>-79.545253944633728</v>
      </c>
      <c r="M7" s="61">
        <v>-67.553351884560428</v>
      </c>
      <c r="N7" s="61">
        <v>-72.309515832445058</v>
      </c>
      <c r="O7" s="61">
        <v>-70.775816039517565</v>
      </c>
      <c r="P7" s="61">
        <v>-107.02726924618115</v>
      </c>
      <c r="Q7" s="61">
        <v>-141.99603758319728</v>
      </c>
      <c r="R7" s="61">
        <v>-123.48932491197198</v>
      </c>
      <c r="S7" s="61">
        <v>-157.71887706224874</v>
      </c>
      <c r="T7" s="61">
        <v>-36.547052505916987</v>
      </c>
      <c r="U7" s="61">
        <v>-44.183091266131164</v>
      </c>
      <c r="V7" s="61">
        <v>-31.265739140007504</v>
      </c>
      <c r="W7" s="61">
        <v>-160.4250555821485</v>
      </c>
      <c r="X7" s="61">
        <v>-99.645211072755245</v>
      </c>
      <c r="Y7" s="61">
        <v>-53.544239577749693</v>
      </c>
      <c r="Z7" s="61">
        <v>-246.13445402418176</v>
      </c>
      <c r="AA7" s="61">
        <v>-94.424831356901137</v>
      </c>
      <c r="AB7" s="61">
        <v>-135.09896232325769</v>
      </c>
      <c r="AC7" s="61">
        <v>-204.85916612046165</v>
      </c>
      <c r="AD7" s="61">
        <v>-33.726155938810876</v>
      </c>
      <c r="AE7" s="61">
        <v>-59.044141651173383</v>
      </c>
      <c r="AF7" s="61">
        <v>-62.778227022328856</v>
      </c>
      <c r="AG7" s="61">
        <v>-222.6395591725435</v>
      </c>
      <c r="AH7" s="61">
        <v>-98.1557383957376</v>
      </c>
      <c r="AI7" s="61">
        <v>-43.62972358079498</v>
      </c>
      <c r="AJ7" s="61">
        <v>-101.10504621638189</v>
      </c>
      <c r="AK7" s="61">
        <v>-30.816676645783687</v>
      </c>
      <c r="AL7" s="61">
        <v>-39.879597719790063</v>
      </c>
      <c r="AM7" s="61">
        <v>-74.792420069485289</v>
      </c>
      <c r="AN7" s="61"/>
      <c r="AO7" s="61"/>
      <c r="AP7" s="61"/>
      <c r="AQ7" s="61"/>
      <c r="AR7" s="61"/>
      <c r="AS7" s="61"/>
      <c r="AT7" s="61"/>
      <c r="AU7" s="61"/>
      <c r="AV7" s="61"/>
      <c r="AW7" s="61"/>
      <c r="AX7" s="60"/>
      <c r="AY7" s="60"/>
      <c r="AZ7" s="60"/>
      <c r="BA7" s="60"/>
      <c r="BB7" s="60"/>
      <c r="BC7" s="60"/>
      <c r="BD7" s="60"/>
    </row>
    <row r="8" spans="1:56">
      <c r="A8" s="186"/>
      <c r="B8" s="60" t="s">
        <v>175</v>
      </c>
      <c r="C8" s="59"/>
      <c r="D8" s="60" t="s">
        <v>40</v>
      </c>
      <c r="E8" s="61">
        <v>-0.24028786514569853</v>
      </c>
      <c r="F8" s="61">
        <v>-0.44514382056946178</v>
      </c>
      <c r="G8" s="61">
        <v>-0.60588789779737096</v>
      </c>
      <c r="H8" s="61">
        <v>-0.82372868086945339</v>
      </c>
      <c r="I8" s="61">
        <v>-1.68428225137854</v>
      </c>
      <c r="J8" s="61">
        <v>-3.3554255845831071</v>
      </c>
      <c r="K8" s="61">
        <v>-3.9923353301550901</v>
      </c>
      <c r="L8" s="61">
        <v>-5.0907753476342776</v>
      </c>
      <c r="M8" s="61">
        <v>-6.483569078115722</v>
      </c>
      <c r="N8" s="61">
        <v>-7.8135527307702626</v>
      </c>
      <c r="O8" s="61">
        <v>-8.984421153007446</v>
      </c>
      <c r="P8" s="61">
        <v>-11.324179750877564</v>
      </c>
      <c r="Q8" s="61">
        <v>-13.034419943087402</v>
      </c>
      <c r="R8" s="61">
        <v>-14.89165805468164</v>
      </c>
      <c r="S8" s="61">
        <v>-17.320748270783202</v>
      </c>
      <c r="T8" s="61">
        <v>-18.136206053064939</v>
      </c>
      <c r="U8" s="61">
        <v>-19.540408880139893</v>
      </c>
      <c r="V8" s="61">
        <v>-21.0792798894187</v>
      </c>
      <c r="W8" s="61">
        <v>-23.643594872671386</v>
      </c>
      <c r="X8" s="61">
        <v>-29.054321364260982</v>
      </c>
      <c r="Y8" s="61">
        <v>-29.997590072737303</v>
      </c>
      <c r="Z8" s="61">
        <v>-35.533540609327638</v>
      </c>
      <c r="AA8" s="61">
        <v>-37.780760002478509</v>
      </c>
      <c r="AB8" s="61">
        <v>-43.286318112436518</v>
      </c>
      <c r="AC8" s="61">
        <v>-45.97118301107129</v>
      </c>
      <c r="AD8" s="61">
        <v>-47.448522189462402</v>
      </c>
      <c r="AE8" s="61">
        <v>-50.184167159145503</v>
      </c>
      <c r="AF8" s="61">
        <v>-50.839976835066736</v>
      </c>
      <c r="AG8" s="61">
        <v>-59.256840567145986</v>
      </c>
      <c r="AH8" s="61">
        <v>-59.863894360389644</v>
      </c>
      <c r="AI8" s="61">
        <v>-62.160527249191404</v>
      </c>
      <c r="AJ8" s="61">
        <v>-61.697016977739253</v>
      </c>
      <c r="AK8" s="61">
        <v>-63.581061672794917</v>
      </c>
      <c r="AL8" s="61">
        <v>-65.159568308640615</v>
      </c>
      <c r="AM8" s="61">
        <v>-67.205542989590569</v>
      </c>
      <c r="AN8" s="61"/>
      <c r="AO8" s="61"/>
      <c r="AP8" s="61"/>
      <c r="AQ8" s="61"/>
      <c r="AR8" s="61"/>
      <c r="AS8" s="61"/>
      <c r="AT8" s="61"/>
      <c r="AU8" s="61"/>
      <c r="AV8" s="61"/>
      <c r="AW8" s="61"/>
      <c r="AX8" s="60"/>
      <c r="AY8" s="60"/>
      <c r="AZ8" s="60"/>
      <c r="BA8" s="60"/>
      <c r="BB8" s="60"/>
      <c r="BC8" s="60"/>
      <c r="BD8" s="60"/>
    </row>
    <row r="9" spans="1:56">
      <c r="A9" s="186"/>
      <c r="B9" s="60" t="s">
        <v>341</v>
      </c>
      <c r="C9" s="59"/>
      <c r="D9" s="60" t="s">
        <v>40</v>
      </c>
      <c r="E9" s="61">
        <v>0</v>
      </c>
      <c r="F9" s="61">
        <v>0</v>
      </c>
      <c r="G9" s="61">
        <v>0</v>
      </c>
      <c r="H9" s="61">
        <v>0</v>
      </c>
      <c r="I9" s="61">
        <v>0</v>
      </c>
      <c r="J9" s="61">
        <v>0</v>
      </c>
      <c r="K9" s="61">
        <v>0</v>
      </c>
      <c r="L9" s="61">
        <v>0</v>
      </c>
      <c r="M9" s="61">
        <v>0</v>
      </c>
      <c r="N9" s="61">
        <v>0</v>
      </c>
      <c r="O9" s="61">
        <v>0</v>
      </c>
      <c r="P9" s="61">
        <v>0</v>
      </c>
      <c r="Q9" s="61">
        <v>-2.3583013862152097E-3</v>
      </c>
      <c r="R9" s="61">
        <v>-9.2574667259389155E-3</v>
      </c>
      <c r="S9" s="61">
        <v>-1.3310086760429858E-2</v>
      </c>
      <c r="T9" s="61">
        <v>-4.996153578605652E-4</v>
      </c>
      <c r="U9" s="61">
        <v>-1.0048379077651977E-2</v>
      </c>
      <c r="V9" s="61">
        <v>-2.7235882825073242E-2</v>
      </c>
      <c r="W9" s="61">
        <v>-7.0387309377929683E-2</v>
      </c>
      <c r="X9" s="61">
        <v>-6.9247768545601412E-2</v>
      </c>
      <c r="Y9" s="61">
        <v>-0.12764344992377377</v>
      </c>
      <c r="Z9" s="61">
        <v>-7.5014197483535758E-2</v>
      </c>
      <c r="AA9" s="61">
        <v>-0.15689840179837036</v>
      </c>
      <c r="AB9" s="61">
        <v>-4.1014053288589473E-2</v>
      </c>
      <c r="AC9" s="61">
        <v>-0.36051515560475916</v>
      </c>
      <c r="AD9" s="61">
        <v>-0.33933612773527527</v>
      </c>
      <c r="AE9" s="61">
        <v>-0.15931850399364469</v>
      </c>
      <c r="AF9" s="61">
        <v>-0.23136027168140791</v>
      </c>
      <c r="AG9" s="61">
        <v>-0.27943757181697459</v>
      </c>
      <c r="AH9" s="61">
        <v>-0.31310698448642349</v>
      </c>
      <c r="AI9" s="61">
        <v>-0.58040282560926426</v>
      </c>
      <c r="AJ9" s="61">
        <v>-0.7691992128657188</v>
      </c>
      <c r="AK9" s="61">
        <v>-1.1754081615644125</v>
      </c>
      <c r="AL9" s="61">
        <v>-1.2563884924972115</v>
      </c>
      <c r="AM9" s="61">
        <v>-1.9566170102206575</v>
      </c>
      <c r="AN9" s="61"/>
      <c r="AO9" s="61"/>
      <c r="AP9" s="61"/>
      <c r="AQ9" s="61"/>
      <c r="AR9" s="61"/>
      <c r="AS9" s="61"/>
      <c r="AT9" s="61"/>
      <c r="AU9" s="61"/>
      <c r="AV9" s="61"/>
      <c r="AW9" s="61"/>
      <c r="AX9" s="60"/>
      <c r="AY9" s="60"/>
      <c r="AZ9" s="60"/>
      <c r="BA9" s="60"/>
      <c r="BB9" s="60"/>
      <c r="BC9" s="60"/>
      <c r="BD9" s="60"/>
    </row>
    <row r="10" spans="1:56">
      <c r="A10" s="186"/>
      <c r="B10" s="60" t="s">
        <v>197</v>
      </c>
      <c r="C10" s="59"/>
      <c r="D10" s="60" t="s">
        <v>40</v>
      </c>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0"/>
      <c r="AY10" s="60"/>
      <c r="AZ10" s="60"/>
      <c r="BA10" s="60"/>
      <c r="BB10" s="60"/>
      <c r="BC10" s="60"/>
      <c r="BD10" s="60"/>
    </row>
    <row r="11" spans="1:56">
      <c r="A11" s="186"/>
      <c r="B11" s="60" t="s">
        <v>197</v>
      </c>
      <c r="C11" s="59"/>
      <c r="D11" s="60" t="s">
        <v>40</v>
      </c>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0"/>
      <c r="AY11" s="60"/>
      <c r="AZ11" s="60"/>
      <c r="BA11" s="60"/>
      <c r="BB11" s="60"/>
      <c r="BC11" s="60"/>
      <c r="BD11" s="60"/>
    </row>
    <row r="12" spans="1:56" ht="15.75" thickBot="1">
      <c r="A12" s="187"/>
      <c r="B12" s="122" t="s">
        <v>196</v>
      </c>
      <c r="C12" s="57"/>
      <c r="D12" s="123" t="s">
        <v>40</v>
      </c>
      <c r="E12" s="58">
        <f>SUM(E7:E11)</f>
        <v>-2.5916652431358109</v>
      </c>
      <c r="F12" s="58">
        <f t="shared" ref="F12:AW12" si="0">SUM(F7:F11)</f>
        <v>-10.430849941506715</v>
      </c>
      <c r="G12" s="58">
        <f t="shared" si="0"/>
        <v>-5.1656595840014115</v>
      </c>
      <c r="H12" s="58">
        <f t="shared" si="0"/>
        <v>-15.995786540210029</v>
      </c>
      <c r="I12" s="58">
        <f t="shared" si="0"/>
        <v>-48.104633019168453</v>
      </c>
      <c r="J12" s="58">
        <f t="shared" si="0"/>
        <v>-121.96848281924142</v>
      </c>
      <c r="K12" s="58">
        <f t="shared" si="0"/>
        <v>-50.657437035709201</v>
      </c>
      <c r="L12" s="58">
        <f t="shared" si="0"/>
        <v>-84.636029292268006</v>
      </c>
      <c r="M12" s="58">
        <f t="shared" si="0"/>
        <v>-74.036920962676149</v>
      </c>
      <c r="N12" s="58">
        <f t="shared" si="0"/>
        <v>-80.123068563215327</v>
      </c>
      <c r="O12" s="58">
        <f t="shared" si="0"/>
        <v>-79.760237192525011</v>
      </c>
      <c r="P12" s="58">
        <f t="shared" si="0"/>
        <v>-118.35144899705871</v>
      </c>
      <c r="Q12" s="58">
        <f t="shared" si="0"/>
        <v>-155.0328158276709</v>
      </c>
      <c r="R12" s="58">
        <f t="shared" si="0"/>
        <v>-138.39024043337955</v>
      </c>
      <c r="S12" s="58">
        <f t="shared" si="0"/>
        <v>-175.05293541979239</v>
      </c>
      <c r="T12" s="58">
        <f t="shared" si="0"/>
        <v>-54.683758174339786</v>
      </c>
      <c r="U12" s="58">
        <f t="shared" si="0"/>
        <v>-63.733548525348709</v>
      </c>
      <c r="V12" s="58">
        <f t="shared" si="0"/>
        <v>-52.372254912251279</v>
      </c>
      <c r="W12" s="58">
        <f t="shared" si="0"/>
        <v>-184.13903776419781</v>
      </c>
      <c r="X12" s="58">
        <f t="shared" si="0"/>
        <v>-128.76878020556182</v>
      </c>
      <c r="Y12" s="58">
        <f t="shared" si="0"/>
        <v>-83.669473100410769</v>
      </c>
      <c r="Z12" s="58">
        <f t="shared" si="0"/>
        <v>-281.74300883099295</v>
      </c>
      <c r="AA12" s="58">
        <f t="shared" si="0"/>
        <v>-132.36248976117801</v>
      </c>
      <c r="AB12" s="58">
        <f t="shared" si="0"/>
        <v>-178.42629448898279</v>
      </c>
      <c r="AC12" s="58">
        <f t="shared" si="0"/>
        <v>-251.19086428713771</v>
      </c>
      <c r="AD12" s="58">
        <f t="shared" si="0"/>
        <v>-81.514014256008565</v>
      </c>
      <c r="AE12" s="58">
        <f t="shared" si="0"/>
        <v>-109.38762731431252</v>
      </c>
      <c r="AF12" s="58">
        <f t="shared" si="0"/>
        <v>-113.84956412907701</v>
      </c>
      <c r="AG12" s="58">
        <f t="shared" si="0"/>
        <v>-282.17583731150648</v>
      </c>
      <c r="AH12" s="58">
        <f t="shared" si="0"/>
        <v>-158.33273974061365</v>
      </c>
      <c r="AI12" s="58">
        <f t="shared" si="0"/>
        <v>-106.37065365559565</v>
      </c>
      <c r="AJ12" s="58">
        <f t="shared" si="0"/>
        <v>-163.57126240698688</v>
      </c>
      <c r="AK12" s="58">
        <f t="shared" si="0"/>
        <v>-95.573146480143009</v>
      </c>
      <c r="AL12" s="58">
        <f t="shared" si="0"/>
        <v>-106.29555452092789</v>
      </c>
      <c r="AM12" s="58">
        <f t="shared" si="0"/>
        <v>-143.95458006929653</v>
      </c>
      <c r="AN12" s="58">
        <f t="shared" si="0"/>
        <v>0</v>
      </c>
      <c r="AO12" s="58">
        <f t="shared" si="0"/>
        <v>0</v>
      </c>
      <c r="AP12" s="58">
        <f t="shared" si="0"/>
        <v>0</v>
      </c>
      <c r="AQ12" s="58">
        <f t="shared" si="0"/>
        <v>0</v>
      </c>
      <c r="AR12" s="58">
        <f t="shared" si="0"/>
        <v>0</v>
      </c>
      <c r="AS12" s="58">
        <f t="shared" si="0"/>
        <v>0</v>
      </c>
      <c r="AT12" s="58">
        <f t="shared" si="0"/>
        <v>0</v>
      </c>
      <c r="AU12" s="58">
        <f t="shared" si="0"/>
        <v>0</v>
      </c>
      <c r="AV12" s="58">
        <f t="shared" si="0"/>
        <v>0</v>
      </c>
      <c r="AW12" s="58">
        <f t="shared" si="0"/>
        <v>0</v>
      </c>
      <c r="AX12" s="60"/>
      <c r="AY12" s="60"/>
      <c r="AZ12" s="60"/>
      <c r="BA12" s="60"/>
      <c r="BB12" s="60"/>
      <c r="BC12" s="60"/>
      <c r="BD12" s="60"/>
    </row>
    <row r="13" spans="1:56" ht="12.75" customHeight="1">
      <c r="A13" s="181" t="s">
        <v>305</v>
      </c>
      <c r="B13" s="9" t="s">
        <v>36</v>
      </c>
      <c r="D13" s="4" t="s">
        <v>40</v>
      </c>
      <c r="E13" s="33">
        <f>'Fixed data'!$G$6*E29/1000000</f>
        <v>0</v>
      </c>
      <c r="F13" s="33">
        <f>'Fixed data'!$G$6*F29/1000000</f>
        <v>0</v>
      </c>
      <c r="G13" s="33">
        <f>'Fixed data'!$G$6*G29/1000000</f>
        <v>0</v>
      </c>
      <c r="H13" s="33">
        <f>'Fixed data'!$G$6*H29/1000000</f>
        <v>0</v>
      </c>
      <c r="I13" s="33">
        <f>'Fixed data'!$G$6*I29/1000000</f>
        <v>0</v>
      </c>
      <c r="J13" s="33">
        <f>'Fixed data'!$G$6*J29/1000000</f>
        <v>0</v>
      </c>
      <c r="K13" s="33">
        <f>'Fixed data'!$G$6*K29/1000000</f>
        <v>0</v>
      </c>
      <c r="L13" s="33">
        <f>'Fixed data'!$G$6*L29/1000000</f>
        <v>0</v>
      </c>
      <c r="M13" s="33">
        <f>'Fixed data'!$G$6*M29/1000000</f>
        <v>0</v>
      </c>
      <c r="N13" s="33">
        <f>'Fixed data'!$G$6*N29/1000000</f>
        <v>0</v>
      </c>
      <c r="O13" s="33">
        <f>'Fixed data'!$G$6*O29/1000000</f>
        <v>0</v>
      </c>
      <c r="P13" s="33">
        <f>'Fixed data'!$G$6*P29/1000000</f>
        <v>0</v>
      </c>
      <c r="Q13" s="33">
        <f>'Fixed data'!$G$6*Q29/1000000</f>
        <v>0</v>
      </c>
      <c r="R13" s="33">
        <f>'Fixed data'!$G$6*R29/1000000</f>
        <v>0</v>
      </c>
      <c r="S13" s="33">
        <f>'Fixed data'!$G$6*S29/1000000</f>
        <v>0</v>
      </c>
      <c r="T13" s="33">
        <f>'Fixed data'!$G$6*T29/1000000</f>
        <v>0</v>
      </c>
      <c r="U13" s="33">
        <f>'Fixed data'!$G$6*U29/1000000</f>
        <v>0</v>
      </c>
      <c r="V13" s="33">
        <f>'Fixed data'!$G$6*V29/1000000</f>
        <v>0</v>
      </c>
      <c r="W13" s="33">
        <f>'Fixed data'!$G$6*W29/1000000</f>
        <v>0</v>
      </c>
      <c r="X13" s="33">
        <f>'Fixed data'!$G$6*X29/1000000</f>
        <v>0</v>
      </c>
      <c r="Y13" s="33">
        <f>'Fixed data'!$G$6*Y29/1000000</f>
        <v>0</v>
      </c>
      <c r="Z13" s="33">
        <f>'Fixed data'!$G$6*Z29/1000000</f>
        <v>0</v>
      </c>
      <c r="AA13" s="33">
        <f>'Fixed data'!$G$6*AA29/1000000</f>
        <v>0</v>
      </c>
      <c r="AB13" s="33">
        <f>'Fixed data'!$G$6*AB29/1000000</f>
        <v>0</v>
      </c>
      <c r="AC13" s="33">
        <f>'Fixed data'!$G$6*AC29/1000000</f>
        <v>0</v>
      </c>
      <c r="AD13" s="33">
        <f>'Fixed data'!$G$6*AD29/1000000</f>
        <v>0</v>
      </c>
      <c r="AE13" s="33">
        <f>'Fixed data'!$G$6*AE29/1000000</f>
        <v>0</v>
      </c>
      <c r="AF13" s="33">
        <f>'Fixed data'!$G$6*AF29/1000000</f>
        <v>0</v>
      </c>
      <c r="AG13" s="33">
        <f>'Fixed data'!$G$6*AG29/1000000</f>
        <v>0</v>
      </c>
      <c r="AH13" s="33">
        <f>'Fixed data'!$G$6*AH29/1000000</f>
        <v>0</v>
      </c>
      <c r="AI13" s="33">
        <f>'Fixed data'!$G$6*AI29/1000000</f>
        <v>0</v>
      </c>
      <c r="AJ13" s="33">
        <f>'Fixed data'!$G$6*AJ29/1000000</f>
        <v>0</v>
      </c>
      <c r="AK13" s="33">
        <f>'Fixed data'!$G$6*AK29/1000000</f>
        <v>0</v>
      </c>
      <c r="AL13" s="33">
        <f>'Fixed data'!$G$6*AL29/1000000</f>
        <v>0</v>
      </c>
      <c r="AM13" s="33">
        <f>'Fixed data'!$G$6*AM29/1000000</f>
        <v>0</v>
      </c>
      <c r="AN13" s="33">
        <f>'Fixed data'!$G$6*AN29/1000000</f>
        <v>0</v>
      </c>
      <c r="AO13" s="33">
        <f>'Fixed data'!$G$6*AO29/1000000</f>
        <v>0</v>
      </c>
      <c r="AP13" s="33">
        <f>'Fixed data'!$G$6*AP29/1000000</f>
        <v>0</v>
      </c>
      <c r="AQ13" s="33">
        <f>'Fixed data'!$G$6*AQ29/1000000</f>
        <v>0</v>
      </c>
      <c r="AR13" s="33">
        <f>'Fixed data'!$G$6*AR29/1000000</f>
        <v>0</v>
      </c>
      <c r="AS13" s="33">
        <f>'Fixed data'!$G$6*AS29/1000000</f>
        <v>0</v>
      </c>
      <c r="AT13" s="33">
        <f>'Fixed data'!$G$6*AT29/1000000</f>
        <v>0</v>
      </c>
      <c r="AU13" s="33">
        <f>'Fixed data'!$G$6*AU29/1000000</f>
        <v>0</v>
      </c>
      <c r="AV13" s="33">
        <f>'Fixed data'!$G$6*AV29/1000000</f>
        <v>0</v>
      </c>
      <c r="AW13" s="33">
        <f>'Fixed data'!$G$6*AW29/1000000</f>
        <v>0</v>
      </c>
      <c r="AX13" s="33">
        <f>'Fixed data'!$G$6*AX29/1000000</f>
        <v>0</v>
      </c>
      <c r="AY13" s="33">
        <f>'Fixed data'!$G$6*AY29/1000000</f>
        <v>0</v>
      </c>
      <c r="AZ13" s="33">
        <f>'Fixed data'!$G$6*AZ29/1000000</f>
        <v>0</v>
      </c>
      <c r="BA13" s="33">
        <f>'Fixed data'!$G$6*BA29/1000000</f>
        <v>0</v>
      </c>
      <c r="BB13" s="33">
        <f>'Fixed data'!$G$6*BB29/1000000</f>
        <v>0</v>
      </c>
      <c r="BC13" s="33">
        <f>'Fixed data'!$G$6*BC29/1000000</f>
        <v>0</v>
      </c>
      <c r="BD13" s="33">
        <f>'Fixed data'!$G$6*BD29/1000000</f>
        <v>0</v>
      </c>
    </row>
    <row r="14" spans="1:56" ht="15" customHeight="1">
      <c r="A14" s="182"/>
      <c r="B14" s="9" t="s">
        <v>201</v>
      </c>
      <c r="D14" s="4" t="s">
        <v>40</v>
      </c>
      <c r="E14" s="33">
        <f>E30*'Fixed data'!H$5/1000000</f>
        <v>0</v>
      </c>
      <c r="F14" s="33">
        <f>F30*'Fixed data'!I$5/1000000</f>
        <v>0</v>
      </c>
      <c r="G14" s="33">
        <f>G30*'Fixed data'!J$5/1000000</f>
        <v>0</v>
      </c>
      <c r="H14" s="33">
        <f>H30*'Fixed data'!K$5/1000000</f>
        <v>0</v>
      </c>
      <c r="I14" s="33">
        <f>I30*'Fixed data'!L$5/1000000</f>
        <v>0</v>
      </c>
      <c r="J14" s="33">
        <f>J30*'Fixed data'!M$5/1000000</f>
        <v>0</v>
      </c>
      <c r="K14" s="33">
        <f>K30*'Fixed data'!N$5/1000000</f>
        <v>0</v>
      </c>
      <c r="L14" s="33">
        <f>L30*'Fixed data'!O$5/1000000</f>
        <v>0</v>
      </c>
      <c r="M14" s="33">
        <f>M30*'Fixed data'!P$5/1000000</f>
        <v>0</v>
      </c>
      <c r="N14" s="33">
        <f>N30*'Fixed data'!Q$5/1000000</f>
        <v>0</v>
      </c>
      <c r="O14" s="33">
        <f>O30*'Fixed data'!R$5/1000000</f>
        <v>0</v>
      </c>
      <c r="P14" s="33">
        <f>P30*'Fixed data'!S$5/1000000</f>
        <v>0</v>
      </c>
      <c r="Q14" s="33">
        <f>Q30*'Fixed data'!T$5/1000000</f>
        <v>0</v>
      </c>
      <c r="R14" s="33">
        <f>R30*'Fixed data'!U$5/1000000</f>
        <v>0</v>
      </c>
      <c r="S14" s="33">
        <f>S30*'Fixed data'!V$5/1000000</f>
        <v>0</v>
      </c>
      <c r="T14" s="33">
        <f>T30*'Fixed data'!W$5/1000000</f>
        <v>0</v>
      </c>
      <c r="U14" s="33">
        <f>U30*'Fixed data'!X$5/1000000</f>
        <v>0</v>
      </c>
      <c r="V14" s="33">
        <f>V30*'Fixed data'!Y$5/1000000</f>
        <v>0</v>
      </c>
      <c r="W14" s="33">
        <f>W30*'Fixed data'!Z$5/1000000</f>
        <v>0</v>
      </c>
      <c r="X14" s="33">
        <f>X30*'Fixed data'!AA$5/1000000</f>
        <v>0</v>
      </c>
      <c r="Y14" s="33">
        <f>Y30*'Fixed data'!AB$5/1000000</f>
        <v>0</v>
      </c>
      <c r="Z14" s="33">
        <f>Z30*'Fixed data'!AC$5/1000000</f>
        <v>0</v>
      </c>
      <c r="AA14" s="33">
        <f>AA30*'Fixed data'!AD$5/1000000</f>
        <v>0</v>
      </c>
      <c r="AB14" s="33">
        <f>AB30*'Fixed data'!AE$5/1000000</f>
        <v>0</v>
      </c>
      <c r="AC14" s="33">
        <f>AC30*'Fixed data'!AF$5/1000000</f>
        <v>0</v>
      </c>
      <c r="AD14" s="33">
        <f>AD30*'Fixed data'!AG$5/1000000</f>
        <v>0</v>
      </c>
      <c r="AE14" s="33">
        <f>AE30*'Fixed data'!AH$5/1000000</f>
        <v>0</v>
      </c>
      <c r="AF14" s="33">
        <f>AF30*'Fixed data'!AI$5/1000000</f>
        <v>0</v>
      </c>
      <c r="AG14" s="33">
        <f>AG30*'Fixed data'!AJ$5/1000000</f>
        <v>0</v>
      </c>
      <c r="AH14" s="33">
        <f>AH30*'Fixed data'!AK$5/1000000</f>
        <v>0</v>
      </c>
      <c r="AI14" s="33">
        <f>AI30*'Fixed data'!AL$5/1000000</f>
        <v>0</v>
      </c>
      <c r="AJ14" s="33">
        <f>AJ30*'Fixed data'!AM$5/1000000</f>
        <v>0</v>
      </c>
      <c r="AK14" s="33">
        <f>AK30*'Fixed data'!AN$5/1000000</f>
        <v>0</v>
      </c>
      <c r="AL14" s="33">
        <f>AL30*'Fixed data'!AO$5/1000000</f>
        <v>0</v>
      </c>
      <c r="AM14" s="33">
        <f>AM30*'Fixed data'!AP$5/1000000</f>
        <v>0</v>
      </c>
      <c r="AN14" s="33">
        <f>AN30*'Fixed data'!AQ$5/1000000</f>
        <v>0</v>
      </c>
      <c r="AO14" s="33">
        <f>AO30*'Fixed data'!AR$5/1000000</f>
        <v>0</v>
      </c>
      <c r="AP14" s="33">
        <f>AP30*'Fixed data'!AS$5/1000000</f>
        <v>0</v>
      </c>
      <c r="AQ14" s="33">
        <f>AQ30*'Fixed data'!AT$5/1000000</f>
        <v>0</v>
      </c>
      <c r="AR14" s="33">
        <f>AR30*'Fixed data'!AU$5/1000000</f>
        <v>0</v>
      </c>
      <c r="AS14" s="33">
        <f>AS30*'Fixed data'!AV$5/1000000</f>
        <v>0</v>
      </c>
      <c r="AT14" s="33">
        <f>AT30*'Fixed data'!AW$5/1000000</f>
        <v>0</v>
      </c>
      <c r="AU14" s="33">
        <f>AU30*'Fixed data'!AX$5/1000000</f>
        <v>0</v>
      </c>
      <c r="AV14" s="33">
        <f>AV30*'Fixed data'!AY$5/1000000</f>
        <v>0</v>
      </c>
      <c r="AW14" s="33">
        <f>AW30*'Fixed data'!AZ$5/1000000</f>
        <v>0</v>
      </c>
      <c r="AX14" s="33">
        <f>AX30*'Fixed data'!BA$5/1000000</f>
        <v>0</v>
      </c>
      <c r="AY14" s="33">
        <f>AY30*'Fixed data'!BB$5/1000000</f>
        <v>0</v>
      </c>
      <c r="AZ14" s="33">
        <f>AZ30*'Fixed data'!BC$5/1000000</f>
        <v>0</v>
      </c>
      <c r="BA14" s="33">
        <f>BA30*'Fixed data'!BD$5/1000000</f>
        <v>0</v>
      </c>
      <c r="BB14" s="33">
        <f>BB30*'Fixed data'!BE$5/1000000</f>
        <v>0</v>
      </c>
      <c r="BC14" s="33">
        <f>BC30*'Fixed data'!BF$5/1000000</f>
        <v>0</v>
      </c>
      <c r="BD14" s="33">
        <f>BD30*'Fixed data'!BG$5/1000000</f>
        <v>0</v>
      </c>
    </row>
    <row r="15" spans="1:56" ht="15" customHeight="1">
      <c r="A15" s="182"/>
      <c r="B15" s="9" t="s">
        <v>297</v>
      </c>
      <c r="C15" s="11"/>
      <c r="D15" s="11" t="s">
        <v>40</v>
      </c>
      <c r="E15" s="79">
        <f>'Fixed data'!$G$7*E$31/1000000</f>
        <v>0</v>
      </c>
      <c r="F15" s="79">
        <f>'Fixed data'!$G$7*F$31/1000000</f>
        <v>0</v>
      </c>
      <c r="G15" s="79">
        <f>'Fixed data'!$G$7*G$31/1000000</f>
        <v>0</v>
      </c>
      <c r="H15" s="79">
        <f>'Fixed data'!$G$7*H$31/1000000</f>
        <v>0</v>
      </c>
      <c r="I15" s="79">
        <f>'Fixed data'!$G$7*I$31/1000000</f>
        <v>0</v>
      </c>
      <c r="J15" s="79">
        <f>'Fixed data'!$G$7*J$31/1000000</f>
        <v>0</v>
      </c>
      <c r="K15" s="79">
        <f>'Fixed data'!$G$7*K$31/1000000</f>
        <v>0</v>
      </c>
      <c r="L15" s="79">
        <f>'Fixed data'!$G$7*L$31/1000000</f>
        <v>0</v>
      </c>
      <c r="M15" s="79">
        <f>'Fixed data'!$G$7*M$31/1000000</f>
        <v>0</v>
      </c>
      <c r="N15" s="79">
        <f>'Fixed data'!$G$7*N$31/1000000</f>
        <v>0</v>
      </c>
      <c r="O15" s="79">
        <f>'Fixed data'!$G$7*O$31/1000000</f>
        <v>0</v>
      </c>
      <c r="P15" s="79">
        <f>'Fixed data'!$G$7*P$31/1000000</f>
        <v>0</v>
      </c>
      <c r="Q15" s="79">
        <f>'Fixed data'!$G$7*Q$31/1000000</f>
        <v>0</v>
      </c>
      <c r="R15" s="79">
        <f>'Fixed data'!$G$7*R$31/1000000</f>
        <v>0</v>
      </c>
      <c r="S15" s="79">
        <f>'Fixed data'!$G$7*S$31/1000000</f>
        <v>0</v>
      </c>
      <c r="T15" s="79">
        <f>'Fixed data'!$G$7*T$31/1000000</f>
        <v>0</v>
      </c>
      <c r="U15" s="79">
        <f>'Fixed data'!$G$7*U$31/1000000</f>
        <v>0</v>
      </c>
      <c r="V15" s="79">
        <f>'Fixed data'!$G$7*V$31/1000000</f>
        <v>0</v>
      </c>
      <c r="W15" s="79">
        <f>'Fixed data'!$G$7*W$31/1000000</f>
        <v>0</v>
      </c>
      <c r="X15" s="79">
        <f>'Fixed data'!$G$7*X$31/1000000</f>
        <v>0</v>
      </c>
      <c r="Y15" s="79">
        <f>'Fixed data'!$G$7*Y$31/1000000</f>
        <v>0</v>
      </c>
      <c r="Z15" s="79">
        <f>'Fixed data'!$G$7*Z$31/1000000</f>
        <v>0</v>
      </c>
      <c r="AA15" s="79">
        <f>'Fixed data'!$G$7*AA$31/1000000</f>
        <v>0</v>
      </c>
      <c r="AB15" s="79">
        <f>'Fixed data'!$G$7*AB$31/1000000</f>
        <v>0</v>
      </c>
      <c r="AC15" s="79">
        <f>'Fixed data'!$G$7*AC$31/1000000</f>
        <v>0</v>
      </c>
      <c r="AD15" s="79">
        <f>'Fixed data'!$G$7*AD$31/1000000</f>
        <v>0</v>
      </c>
      <c r="AE15" s="79">
        <f>'Fixed data'!$G$7*AE$31/1000000</f>
        <v>0</v>
      </c>
      <c r="AF15" s="79">
        <f>'Fixed data'!$G$7*AF$31/1000000</f>
        <v>0</v>
      </c>
      <c r="AG15" s="79">
        <f>'Fixed data'!$G$7*AG$31/1000000</f>
        <v>0</v>
      </c>
      <c r="AH15" s="79">
        <f>'Fixed data'!$G$7*AH$31/1000000</f>
        <v>0</v>
      </c>
      <c r="AI15" s="79">
        <f>'Fixed data'!$G$7*AI$31/1000000</f>
        <v>0</v>
      </c>
      <c r="AJ15" s="79">
        <f>'Fixed data'!$G$7*AJ$31/1000000</f>
        <v>0</v>
      </c>
      <c r="AK15" s="79">
        <f>'Fixed data'!$G$7*AK$31/1000000</f>
        <v>0</v>
      </c>
      <c r="AL15" s="79">
        <f>'Fixed data'!$G$7*AL$31/1000000</f>
        <v>0</v>
      </c>
      <c r="AM15" s="79">
        <f>'Fixed data'!$G$7*AM$31/1000000</f>
        <v>0</v>
      </c>
      <c r="AN15" s="79">
        <f>'Fixed data'!$G$7*AN$31/1000000</f>
        <v>0</v>
      </c>
      <c r="AO15" s="79">
        <f>'Fixed data'!$G$7*AO$31/1000000</f>
        <v>0</v>
      </c>
      <c r="AP15" s="79">
        <f>'Fixed data'!$G$7*AP$31/1000000</f>
        <v>0</v>
      </c>
      <c r="AQ15" s="79">
        <f>'Fixed data'!$G$7*AQ$31/1000000</f>
        <v>0</v>
      </c>
      <c r="AR15" s="79">
        <f>'Fixed data'!$G$7*AR$31/1000000</f>
        <v>0</v>
      </c>
      <c r="AS15" s="79">
        <f>'Fixed data'!$G$7*AS$31/1000000</f>
        <v>0</v>
      </c>
      <c r="AT15" s="79">
        <f>'Fixed data'!$G$7*AT$31/1000000</f>
        <v>0</v>
      </c>
      <c r="AU15" s="79">
        <f>'Fixed data'!$G$7*AU$31/1000000</f>
        <v>0</v>
      </c>
      <c r="AV15" s="79">
        <f>'Fixed data'!$G$7*AV$31/1000000</f>
        <v>0</v>
      </c>
      <c r="AW15" s="79">
        <f>'Fixed data'!$G$7*AW$31/1000000</f>
        <v>0</v>
      </c>
      <c r="AX15" s="79">
        <f>'Fixed data'!$G$7*AX$31/1000000</f>
        <v>0</v>
      </c>
      <c r="AY15" s="79">
        <f>'Fixed data'!$G$7*AY$31/1000000</f>
        <v>0</v>
      </c>
      <c r="AZ15" s="79">
        <f>'Fixed data'!$G$7*AZ$31/1000000</f>
        <v>0</v>
      </c>
      <c r="BA15" s="79">
        <f>'Fixed data'!$G$7*BA$31/1000000</f>
        <v>0</v>
      </c>
      <c r="BB15" s="79">
        <f>'Fixed data'!$G$7*BB$31/1000000</f>
        <v>0</v>
      </c>
      <c r="BC15" s="79">
        <f>'Fixed data'!$G$7*BC$31/1000000</f>
        <v>0</v>
      </c>
      <c r="BD15" s="79">
        <f>'Fixed data'!$G$7*BD$31/1000000</f>
        <v>0</v>
      </c>
    </row>
    <row r="16" spans="1:56" ht="15" customHeight="1">
      <c r="A16" s="182"/>
      <c r="B16" s="9" t="s">
        <v>298</v>
      </c>
      <c r="C16" s="9"/>
      <c r="D16" s="9" t="s">
        <v>40</v>
      </c>
      <c r="E16" s="79">
        <f>'Fixed data'!$G$8*E32/1000000</f>
        <v>0</v>
      </c>
      <c r="F16" s="79">
        <f>'Fixed data'!$G$8*F32/1000000</f>
        <v>0</v>
      </c>
      <c r="G16" s="79">
        <f>'Fixed data'!$G$8*G32/1000000</f>
        <v>0</v>
      </c>
      <c r="H16" s="79">
        <f>'Fixed data'!$G$8*H32/1000000</f>
        <v>0</v>
      </c>
      <c r="I16" s="79">
        <f>'Fixed data'!$G$8*I32/1000000</f>
        <v>0</v>
      </c>
      <c r="J16" s="79">
        <f>'Fixed data'!$G$8*J32/1000000</f>
        <v>0</v>
      </c>
      <c r="K16" s="79">
        <f>'Fixed data'!$G$8*K32/1000000</f>
        <v>0</v>
      </c>
      <c r="L16" s="79">
        <f>'Fixed data'!$G$8*L32/1000000</f>
        <v>0</v>
      </c>
      <c r="M16" s="79">
        <f>'Fixed data'!$G$8*M32/1000000</f>
        <v>0</v>
      </c>
      <c r="N16" s="79">
        <f>'Fixed data'!$G$8*N32/1000000</f>
        <v>0</v>
      </c>
      <c r="O16" s="79">
        <f>'Fixed data'!$G$8*O32/1000000</f>
        <v>0</v>
      </c>
      <c r="P16" s="79">
        <f>'Fixed data'!$G$8*P32/1000000</f>
        <v>0</v>
      </c>
      <c r="Q16" s="79">
        <f>'Fixed data'!$G$8*Q32/1000000</f>
        <v>0</v>
      </c>
      <c r="R16" s="79">
        <f>'Fixed data'!$G$8*R32/1000000</f>
        <v>0</v>
      </c>
      <c r="S16" s="79">
        <f>'Fixed data'!$G$8*S32/1000000</f>
        <v>0</v>
      </c>
      <c r="T16" s="79">
        <f>'Fixed data'!$G$8*T32/1000000</f>
        <v>0</v>
      </c>
      <c r="U16" s="79">
        <f>'Fixed data'!$G$8*U32/1000000</f>
        <v>0</v>
      </c>
      <c r="V16" s="79">
        <f>'Fixed data'!$G$8*V32/1000000</f>
        <v>0</v>
      </c>
      <c r="W16" s="79">
        <f>'Fixed data'!$G$8*W32/1000000</f>
        <v>0</v>
      </c>
      <c r="X16" s="79">
        <f>'Fixed data'!$G$8*X32/1000000</f>
        <v>0</v>
      </c>
      <c r="Y16" s="79">
        <f>'Fixed data'!$G$8*Y32/1000000</f>
        <v>0</v>
      </c>
      <c r="Z16" s="79">
        <f>'Fixed data'!$G$8*Z32/1000000</f>
        <v>0</v>
      </c>
      <c r="AA16" s="79">
        <f>'Fixed data'!$G$8*AA32/1000000</f>
        <v>0</v>
      </c>
      <c r="AB16" s="79">
        <f>'Fixed data'!$G$8*AB32/1000000</f>
        <v>0</v>
      </c>
      <c r="AC16" s="79">
        <f>'Fixed data'!$G$8*AC32/1000000</f>
        <v>0</v>
      </c>
      <c r="AD16" s="79">
        <f>'Fixed data'!$G$8*AD32/1000000</f>
        <v>0</v>
      </c>
      <c r="AE16" s="79">
        <f>'Fixed data'!$G$8*AE32/1000000</f>
        <v>0</v>
      </c>
      <c r="AF16" s="79">
        <f>'Fixed data'!$G$8*AF32/1000000</f>
        <v>0</v>
      </c>
      <c r="AG16" s="79">
        <f>'Fixed data'!$G$8*AG32/1000000</f>
        <v>0</v>
      </c>
      <c r="AH16" s="79">
        <f>'Fixed data'!$G$8*AH32/1000000</f>
        <v>0</v>
      </c>
      <c r="AI16" s="79">
        <f>'Fixed data'!$G$8*AI32/1000000</f>
        <v>0</v>
      </c>
      <c r="AJ16" s="79">
        <f>'Fixed data'!$G$8*AJ32/1000000</f>
        <v>0</v>
      </c>
      <c r="AK16" s="79">
        <f>'Fixed data'!$G$8*AK32/1000000</f>
        <v>0</v>
      </c>
      <c r="AL16" s="79">
        <f>'Fixed data'!$G$8*AL32/1000000</f>
        <v>0</v>
      </c>
      <c r="AM16" s="79">
        <f>'Fixed data'!$G$8*AM32/1000000</f>
        <v>0</v>
      </c>
      <c r="AN16" s="79">
        <f>'Fixed data'!$G$8*AN32/1000000</f>
        <v>0</v>
      </c>
      <c r="AO16" s="79">
        <f>'Fixed data'!$G$8*AO32/1000000</f>
        <v>0</v>
      </c>
      <c r="AP16" s="79">
        <f>'Fixed data'!$G$8*AP32/1000000</f>
        <v>0</v>
      </c>
      <c r="AQ16" s="79">
        <f>'Fixed data'!$G$8*AQ32/1000000</f>
        <v>0</v>
      </c>
      <c r="AR16" s="79">
        <f>'Fixed data'!$G$8*AR32/1000000</f>
        <v>0</v>
      </c>
      <c r="AS16" s="79">
        <f>'Fixed data'!$G$8*AS32/1000000</f>
        <v>0</v>
      </c>
      <c r="AT16" s="79">
        <f>'Fixed data'!$G$8*AT32/1000000</f>
        <v>0</v>
      </c>
      <c r="AU16" s="79">
        <f>'Fixed data'!$G$8*AU32/1000000</f>
        <v>0</v>
      </c>
      <c r="AV16" s="79">
        <f>'Fixed data'!$G$8*AV32/1000000</f>
        <v>0</v>
      </c>
      <c r="AW16" s="79">
        <f>'Fixed data'!$G$8*AW32/1000000</f>
        <v>0</v>
      </c>
      <c r="AX16" s="79">
        <f>'Fixed data'!$G$8*AX32/1000000</f>
        <v>0</v>
      </c>
      <c r="AY16" s="79">
        <f>'Fixed data'!$G$8*AY32/1000000</f>
        <v>0</v>
      </c>
      <c r="AZ16" s="79">
        <f>'Fixed data'!$G$8*AZ32/1000000</f>
        <v>0</v>
      </c>
      <c r="BA16" s="79">
        <f>'Fixed data'!$G$8*BA32/1000000</f>
        <v>0</v>
      </c>
      <c r="BB16" s="79">
        <f>'Fixed data'!$G$8*BB32/1000000</f>
        <v>0</v>
      </c>
      <c r="BC16" s="79">
        <f>'Fixed data'!$G$8*BC32/1000000</f>
        <v>0</v>
      </c>
      <c r="BD16" s="79">
        <f>'Fixed data'!$G$8*BD32/1000000</f>
        <v>0</v>
      </c>
    </row>
    <row r="17" spans="1:56" ht="15" customHeight="1">
      <c r="A17" s="182"/>
      <c r="B17" s="4" t="s">
        <v>202</v>
      </c>
      <c r="D17" s="9" t="s">
        <v>40</v>
      </c>
      <c r="E17" s="33">
        <f>E33*'Fixed data'!H$5/1000000</f>
        <v>0</v>
      </c>
      <c r="F17" s="33">
        <f>F33*'Fixed data'!I$5/1000000</f>
        <v>0</v>
      </c>
      <c r="G17" s="33">
        <f>G33*'Fixed data'!J$5/1000000</f>
        <v>0</v>
      </c>
      <c r="H17" s="33">
        <f>H33*'Fixed data'!K$5/1000000</f>
        <v>0</v>
      </c>
      <c r="I17" s="33">
        <f>I33*'Fixed data'!L$5/1000000</f>
        <v>0</v>
      </c>
      <c r="J17" s="33">
        <f>J33*'Fixed data'!M$5/1000000</f>
        <v>0</v>
      </c>
      <c r="K17" s="33">
        <f>K33*'Fixed data'!N$5/1000000</f>
        <v>0</v>
      </c>
      <c r="L17" s="33">
        <f>L33*'Fixed data'!O$5/1000000</f>
        <v>0</v>
      </c>
      <c r="M17" s="33">
        <f>M33*'Fixed data'!P$5/1000000</f>
        <v>0</v>
      </c>
      <c r="N17" s="33">
        <f>N33*'Fixed data'!Q$5/1000000</f>
        <v>0</v>
      </c>
      <c r="O17" s="33">
        <f>O33*'Fixed data'!R$5/1000000</f>
        <v>0</v>
      </c>
      <c r="P17" s="33">
        <f>P33*'Fixed data'!S$5/1000000</f>
        <v>0</v>
      </c>
      <c r="Q17" s="33">
        <f>Q33*'Fixed data'!T$5/1000000</f>
        <v>0</v>
      </c>
      <c r="R17" s="33">
        <f>R33*'Fixed data'!U$5/1000000</f>
        <v>0</v>
      </c>
      <c r="S17" s="33">
        <f>S33*'Fixed data'!V$5/1000000</f>
        <v>0</v>
      </c>
      <c r="T17" s="33">
        <f>T33*'Fixed data'!W$5/1000000</f>
        <v>0</v>
      </c>
      <c r="U17" s="33">
        <f>U33*'Fixed data'!X$5/1000000</f>
        <v>0</v>
      </c>
      <c r="V17" s="33">
        <f>V33*'Fixed data'!Y$5/1000000</f>
        <v>0</v>
      </c>
      <c r="W17" s="33">
        <f>W33*'Fixed data'!Z$5/1000000</f>
        <v>0</v>
      </c>
      <c r="X17" s="33">
        <f>X33*'Fixed data'!AA$5/1000000</f>
        <v>0</v>
      </c>
      <c r="Y17" s="33">
        <f>Y33*'Fixed data'!AB$5/1000000</f>
        <v>0</v>
      </c>
      <c r="Z17" s="33">
        <f>Z33*'Fixed data'!AC$5/1000000</f>
        <v>0</v>
      </c>
      <c r="AA17" s="33">
        <f>AA33*'Fixed data'!AD$5/1000000</f>
        <v>0</v>
      </c>
      <c r="AB17" s="33">
        <f>AB33*'Fixed data'!AE$5/1000000</f>
        <v>0</v>
      </c>
      <c r="AC17" s="33">
        <f>AC33*'Fixed data'!AF$5/1000000</f>
        <v>0</v>
      </c>
      <c r="AD17" s="33">
        <f>AD33*'Fixed data'!AG$5/1000000</f>
        <v>0</v>
      </c>
      <c r="AE17" s="33">
        <f>AE33*'Fixed data'!AH$5/1000000</f>
        <v>0</v>
      </c>
      <c r="AF17" s="33">
        <f>AF33*'Fixed data'!AI$5/1000000</f>
        <v>0</v>
      </c>
      <c r="AG17" s="33">
        <f>AG33*'Fixed data'!AJ$5/1000000</f>
        <v>0</v>
      </c>
      <c r="AH17" s="33">
        <f>AH33*'Fixed data'!AK$5/1000000</f>
        <v>0</v>
      </c>
      <c r="AI17" s="33">
        <f>AI33*'Fixed data'!AL$5/1000000</f>
        <v>0</v>
      </c>
      <c r="AJ17" s="33">
        <f>AJ33*'Fixed data'!AM$5/1000000</f>
        <v>0</v>
      </c>
      <c r="AK17" s="33">
        <f>AK33*'Fixed data'!AN$5/1000000</f>
        <v>0</v>
      </c>
      <c r="AL17" s="33">
        <f>AL33*'Fixed data'!AO$5/1000000</f>
        <v>0</v>
      </c>
      <c r="AM17" s="33">
        <f>AM33*'Fixed data'!AP$5/1000000</f>
        <v>0</v>
      </c>
      <c r="AN17" s="33">
        <f>AN33*'Fixed data'!AQ$5/1000000</f>
        <v>0</v>
      </c>
      <c r="AO17" s="33">
        <f>AO33*'Fixed data'!AR$5/1000000</f>
        <v>0</v>
      </c>
      <c r="AP17" s="33">
        <f>AP33*'Fixed data'!AS$5/1000000</f>
        <v>0</v>
      </c>
      <c r="AQ17" s="33">
        <f>AQ33*'Fixed data'!AT$5/1000000</f>
        <v>0</v>
      </c>
      <c r="AR17" s="33">
        <f>AR33*'Fixed data'!AU$5/1000000</f>
        <v>0</v>
      </c>
      <c r="AS17" s="33">
        <f>AS33*'Fixed data'!AV$5/1000000</f>
        <v>0</v>
      </c>
      <c r="AT17" s="33">
        <f>AT33*'Fixed data'!AW$5/1000000</f>
        <v>0</v>
      </c>
      <c r="AU17" s="33">
        <f>AU33*'Fixed data'!AX$5/1000000</f>
        <v>0</v>
      </c>
      <c r="AV17" s="33">
        <f>AV33*'Fixed data'!AY$5/1000000</f>
        <v>0</v>
      </c>
      <c r="AW17" s="33">
        <f>AW33*'Fixed data'!AZ$5/1000000</f>
        <v>0</v>
      </c>
      <c r="AX17" s="33">
        <f>AX33*'Fixed data'!BA$5/1000000</f>
        <v>0</v>
      </c>
      <c r="AY17" s="33">
        <f>AY33*'Fixed data'!BB$5/1000000</f>
        <v>0</v>
      </c>
      <c r="AZ17" s="33">
        <f>AZ33*'Fixed data'!BC$5/1000000</f>
        <v>0</v>
      </c>
      <c r="BA17" s="33">
        <f>BA33*'Fixed data'!BD$5/1000000</f>
        <v>0</v>
      </c>
      <c r="BB17" s="33">
        <f>BB33*'Fixed data'!BE$5/1000000</f>
        <v>0</v>
      </c>
      <c r="BC17" s="33">
        <f>BC33*'Fixed data'!BF$5/1000000</f>
        <v>0</v>
      </c>
      <c r="BD17" s="33">
        <f>BD33*'Fixed data'!BG$5/1000000</f>
        <v>0</v>
      </c>
    </row>
    <row r="18" spans="1:56" ht="15" customHeight="1">
      <c r="A18" s="182"/>
      <c r="B18" s="9" t="s">
        <v>70</v>
      </c>
      <c r="C18" s="9"/>
      <c r="D18" s="4" t="s">
        <v>40</v>
      </c>
      <c r="E18" s="33">
        <f>E34*'Fixed data'!$G$9</f>
        <v>0</v>
      </c>
      <c r="F18" s="33">
        <f>F34*'Fixed data'!$G$9</f>
        <v>0</v>
      </c>
      <c r="G18" s="33">
        <f>G34*'Fixed data'!$G$9</f>
        <v>0</v>
      </c>
      <c r="H18" s="33">
        <f>H34*'Fixed data'!$G$9</f>
        <v>0</v>
      </c>
      <c r="I18" s="33">
        <f>I34*'Fixed data'!$G$9</f>
        <v>0</v>
      </c>
      <c r="J18" s="33">
        <f>J34*'Fixed data'!$G$9</f>
        <v>0</v>
      </c>
      <c r="K18" s="33">
        <f>K34*'Fixed data'!$G$9</f>
        <v>0</v>
      </c>
      <c r="L18" s="33">
        <f>L34*'Fixed data'!$G$9</f>
        <v>0</v>
      </c>
      <c r="M18" s="33">
        <f>M34*'Fixed data'!$G$9</f>
        <v>0</v>
      </c>
      <c r="N18" s="33">
        <f>N34*'Fixed data'!$G$9</f>
        <v>0</v>
      </c>
      <c r="O18" s="33">
        <f>O34*'Fixed data'!$G$9</f>
        <v>0</v>
      </c>
      <c r="P18" s="33">
        <f>P34*'Fixed data'!$G$9</f>
        <v>0</v>
      </c>
      <c r="Q18" s="33">
        <f>Q34*'Fixed data'!$G$9</f>
        <v>0</v>
      </c>
      <c r="R18" s="33">
        <f>R34*'Fixed data'!$G$9</f>
        <v>0</v>
      </c>
      <c r="S18" s="33">
        <f>S34*'Fixed data'!$G$9</f>
        <v>0</v>
      </c>
      <c r="T18" s="33">
        <f>T34*'Fixed data'!$G$9</f>
        <v>0</v>
      </c>
      <c r="U18" s="33">
        <f>U34*'Fixed data'!$G$9</f>
        <v>0</v>
      </c>
      <c r="V18" s="33">
        <f>V34*'Fixed data'!$G$9</f>
        <v>0</v>
      </c>
      <c r="W18" s="33">
        <f>W34*'Fixed data'!$G$9</f>
        <v>0</v>
      </c>
      <c r="X18" s="33">
        <f>X34*'Fixed data'!$G$9</f>
        <v>0</v>
      </c>
      <c r="Y18" s="33">
        <f>Y34*'Fixed data'!$G$9</f>
        <v>0</v>
      </c>
      <c r="Z18" s="33">
        <f>Z34*'Fixed data'!$G$9</f>
        <v>0</v>
      </c>
      <c r="AA18" s="33">
        <f>AA34*'Fixed data'!$G$9</f>
        <v>0</v>
      </c>
      <c r="AB18" s="33">
        <f>AB34*'Fixed data'!$G$9</f>
        <v>0</v>
      </c>
      <c r="AC18" s="33">
        <f>AC34*'Fixed data'!$G$9</f>
        <v>0</v>
      </c>
      <c r="AD18" s="33">
        <f>AD34*'Fixed data'!$G$9</f>
        <v>0</v>
      </c>
      <c r="AE18" s="33">
        <f>AE34*'Fixed data'!$G$9</f>
        <v>0</v>
      </c>
      <c r="AF18" s="33">
        <f>AF34*'Fixed data'!$G$9</f>
        <v>0</v>
      </c>
      <c r="AG18" s="33">
        <f>AG34*'Fixed data'!$G$9</f>
        <v>0</v>
      </c>
      <c r="AH18" s="33">
        <f>AH34*'Fixed data'!$G$9</f>
        <v>0</v>
      </c>
      <c r="AI18" s="33">
        <f>AI34*'Fixed data'!$G$9</f>
        <v>0</v>
      </c>
      <c r="AJ18" s="33">
        <f>AJ34*'Fixed data'!$G$9</f>
        <v>0</v>
      </c>
      <c r="AK18" s="33">
        <f>AK34*'Fixed data'!$G$9</f>
        <v>0</v>
      </c>
      <c r="AL18" s="33">
        <f>AL34*'Fixed data'!$G$9</f>
        <v>0</v>
      </c>
      <c r="AM18" s="33">
        <f>AM34*'Fixed data'!$G$9</f>
        <v>0</v>
      </c>
      <c r="AN18" s="33">
        <f>AN34*'Fixed data'!$G$9</f>
        <v>0</v>
      </c>
      <c r="AO18" s="33">
        <f>AO34*'Fixed data'!$G$9</f>
        <v>0</v>
      </c>
      <c r="AP18" s="33">
        <f>AP34*'Fixed data'!$G$9</f>
        <v>0</v>
      </c>
      <c r="AQ18" s="33">
        <f>AQ34*'Fixed data'!$G$9</f>
        <v>0</v>
      </c>
      <c r="AR18" s="33">
        <f>AR34*'Fixed data'!$G$9</f>
        <v>0</v>
      </c>
      <c r="AS18" s="33">
        <f>AS34*'Fixed data'!$G$9</f>
        <v>0</v>
      </c>
      <c r="AT18" s="33">
        <f>AT34*'Fixed data'!$G$9</f>
        <v>0</v>
      </c>
      <c r="AU18" s="33">
        <f>AU34*'Fixed data'!$G$9</f>
        <v>0</v>
      </c>
      <c r="AV18" s="33">
        <f>AV34*'Fixed data'!$G$9</f>
        <v>0</v>
      </c>
      <c r="AW18" s="33">
        <f>AW34*'Fixed data'!$G$9</f>
        <v>0</v>
      </c>
      <c r="AX18" s="33">
        <f>AX34*'Fixed data'!$G$9</f>
        <v>0</v>
      </c>
      <c r="AY18" s="33">
        <f>AY34*'Fixed data'!$G$9</f>
        <v>0</v>
      </c>
      <c r="AZ18" s="33">
        <f>AZ34*'Fixed data'!$G$9</f>
        <v>0</v>
      </c>
      <c r="BA18" s="33">
        <f>BA34*'Fixed data'!$G$9</f>
        <v>0</v>
      </c>
      <c r="BB18" s="33">
        <f>BB34*'Fixed data'!$G$9</f>
        <v>0</v>
      </c>
      <c r="BC18" s="33">
        <f>BC34*'Fixed data'!$G$9</f>
        <v>0</v>
      </c>
      <c r="BD18" s="33">
        <f>BD34*'Fixed data'!$G$9</f>
        <v>0</v>
      </c>
    </row>
    <row r="19" spans="1:56" ht="15" customHeight="1">
      <c r="A19" s="182"/>
      <c r="B19" s="9" t="s">
        <v>71</v>
      </c>
      <c r="C19" s="9"/>
      <c r="D19" s="4" t="s">
        <v>40</v>
      </c>
      <c r="E19" s="33">
        <f>E35*'Fixed data'!$G$10</f>
        <v>0</v>
      </c>
      <c r="F19" s="33">
        <f>F35*'Fixed data'!$G$10</f>
        <v>0</v>
      </c>
      <c r="G19" s="33">
        <f>G35*'Fixed data'!$G$10</f>
        <v>0</v>
      </c>
      <c r="H19" s="33">
        <f>H35*'Fixed data'!$G$10</f>
        <v>0</v>
      </c>
      <c r="I19" s="33">
        <f>I35*'Fixed data'!$G$10</f>
        <v>0</v>
      </c>
      <c r="J19" s="33">
        <f>J35*'Fixed data'!$G$10</f>
        <v>0</v>
      </c>
      <c r="K19" s="33">
        <f>K35*'Fixed data'!$G$10</f>
        <v>0</v>
      </c>
      <c r="L19" s="33">
        <f>L35*'Fixed data'!$G$10</f>
        <v>0</v>
      </c>
      <c r="M19" s="33">
        <f>M35*'Fixed data'!$G$10</f>
        <v>0</v>
      </c>
      <c r="N19" s="33">
        <f>N35*'Fixed data'!$G$10</f>
        <v>0</v>
      </c>
      <c r="O19" s="33">
        <f>O35*'Fixed data'!$G$10</f>
        <v>0</v>
      </c>
      <c r="P19" s="33">
        <f>P35*'Fixed data'!$G$10</f>
        <v>0</v>
      </c>
      <c r="Q19" s="33">
        <f>Q35*'Fixed data'!$G$10</f>
        <v>0</v>
      </c>
      <c r="R19" s="33">
        <f>R35*'Fixed data'!$G$10</f>
        <v>0</v>
      </c>
      <c r="S19" s="33">
        <f>S35*'Fixed data'!$G$10</f>
        <v>0</v>
      </c>
      <c r="T19" s="33">
        <f>T35*'Fixed data'!$G$10</f>
        <v>0</v>
      </c>
      <c r="U19" s="33">
        <f>U35*'Fixed data'!$G$10</f>
        <v>0</v>
      </c>
      <c r="V19" s="33">
        <f>V35*'Fixed data'!$G$10</f>
        <v>0</v>
      </c>
      <c r="W19" s="33">
        <f>W35*'Fixed data'!$G$10</f>
        <v>0</v>
      </c>
      <c r="X19" s="33">
        <f>X35*'Fixed data'!$G$10</f>
        <v>0</v>
      </c>
      <c r="Y19" s="33">
        <f>Y35*'Fixed data'!$G$10</f>
        <v>0</v>
      </c>
      <c r="Z19" s="33">
        <f>Z35*'Fixed data'!$G$10</f>
        <v>0</v>
      </c>
      <c r="AA19" s="33">
        <f>AA35*'Fixed data'!$G$10</f>
        <v>0</v>
      </c>
      <c r="AB19" s="33">
        <f>AB35*'Fixed data'!$G$10</f>
        <v>0</v>
      </c>
      <c r="AC19" s="33">
        <f>AC35*'Fixed data'!$G$10</f>
        <v>0</v>
      </c>
      <c r="AD19" s="33">
        <f>AD35*'Fixed data'!$G$10</f>
        <v>0</v>
      </c>
      <c r="AE19" s="33">
        <f>AE35*'Fixed data'!$G$10</f>
        <v>0</v>
      </c>
      <c r="AF19" s="33">
        <f>AF35*'Fixed data'!$G$10</f>
        <v>0</v>
      </c>
      <c r="AG19" s="33">
        <f>AG35*'Fixed data'!$G$10</f>
        <v>0</v>
      </c>
      <c r="AH19" s="33">
        <f>AH35*'Fixed data'!$G$10</f>
        <v>0</v>
      </c>
      <c r="AI19" s="33">
        <f>AI35*'Fixed data'!$G$10</f>
        <v>0</v>
      </c>
      <c r="AJ19" s="33">
        <f>AJ35*'Fixed data'!$G$10</f>
        <v>0</v>
      </c>
      <c r="AK19" s="33">
        <f>AK35*'Fixed data'!$G$10</f>
        <v>0</v>
      </c>
      <c r="AL19" s="33">
        <f>AL35*'Fixed data'!$G$10</f>
        <v>0</v>
      </c>
      <c r="AM19" s="33">
        <f>AM35*'Fixed data'!$G$10</f>
        <v>0</v>
      </c>
      <c r="AN19" s="33">
        <f>AN35*'Fixed data'!$G$10</f>
        <v>0</v>
      </c>
      <c r="AO19" s="33">
        <f>AO35*'Fixed data'!$G$10</f>
        <v>0</v>
      </c>
      <c r="AP19" s="33">
        <f>AP35*'Fixed data'!$G$10</f>
        <v>0</v>
      </c>
      <c r="AQ19" s="33">
        <f>AQ35*'Fixed data'!$G$10</f>
        <v>0</v>
      </c>
      <c r="AR19" s="33">
        <f>AR35*'Fixed data'!$G$10</f>
        <v>0</v>
      </c>
      <c r="AS19" s="33">
        <f>AS35*'Fixed data'!$G$10</f>
        <v>0</v>
      </c>
      <c r="AT19" s="33">
        <f>AT35*'Fixed data'!$G$10</f>
        <v>0</v>
      </c>
      <c r="AU19" s="33">
        <f>AU35*'Fixed data'!$G$10</f>
        <v>0</v>
      </c>
      <c r="AV19" s="33">
        <f>AV35*'Fixed data'!$G$10</f>
        <v>0</v>
      </c>
      <c r="AW19" s="33">
        <f>AW35*'Fixed data'!$G$10</f>
        <v>0</v>
      </c>
      <c r="AX19" s="33">
        <f>AX35*'Fixed data'!$G$10</f>
        <v>0</v>
      </c>
      <c r="AY19" s="33">
        <f>AY35*'Fixed data'!$G$10</f>
        <v>0</v>
      </c>
      <c r="AZ19" s="33">
        <f>AZ35*'Fixed data'!$G$10</f>
        <v>0</v>
      </c>
      <c r="BA19" s="33">
        <f>BA35*'Fixed data'!$G$10</f>
        <v>0</v>
      </c>
      <c r="BB19" s="33">
        <f>BB35*'Fixed data'!$G$10</f>
        <v>0</v>
      </c>
      <c r="BC19" s="33">
        <f>BC35*'Fixed data'!$G$10</f>
        <v>0</v>
      </c>
      <c r="BD19" s="33">
        <f>BD35*'Fixed data'!$G$10</f>
        <v>0</v>
      </c>
    </row>
    <row r="20" spans="1:56" ht="15" customHeight="1">
      <c r="A20" s="182"/>
      <c r="B20" s="4" t="s">
        <v>84</v>
      </c>
      <c r="D20" s="9" t="s">
        <v>40</v>
      </c>
      <c r="E20" s="33">
        <f>'Fixed data'!$G$11*E36/1000000</f>
        <v>0</v>
      </c>
      <c r="F20" s="33">
        <f>'Fixed data'!$G$11*F36/1000000</f>
        <v>0</v>
      </c>
      <c r="G20" s="33">
        <f>'Fixed data'!$G$11*G36/1000000</f>
        <v>0</v>
      </c>
      <c r="H20" s="33">
        <f>'Fixed data'!$G$11*H36/1000000</f>
        <v>0</v>
      </c>
      <c r="I20" s="33">
        <f>'Fixed data'!$G$11*I36/1000000</f>
        <v>0</v>
      </c>
      <c r="J20" s="33">
        <f>'Fixed data'!$G$11*J36/1000000</f>
        <v>0</v>
      </c>
      <c r="K20" s="33">
        <f>'Fixed data'!$G$11*K36/1000000</f>
        <v>0</v>
      </c>
      <c r="L20" s="33">
        <f>'Fixed data'!$G$11*L36/1000000</f>
        <v>0</v>
      </c>
      <c r="M20" s="33">
        <f>'Fixed data'!$G$11*M36/1000000</f>
        <v>0</v>
      </c>
      <c r="N20" s="33">
        <f>'Fixed data'!$G$11*N36/1000000</f>
        <v>0</v>
      </c>
      <c r="O20" s="33">
        <f>'Fixed data'!$G$11*O36/1000000</f>
        <v>0</v>
      </c>
      <c r="P20" s="33">
        <f>'Fixed data'!$G$11*P36/1000000</f>
        <v>0</v>
      </c>
      <c r="Q20" s="33">
        <f>'Fixed data'!$G$11*Q36/1000000</f>
        <v>0</v>
      </c>
      <c r="R20" s="33">
        <f>'Fixed data'!$G$11*R36/1000000</f>
        <v>0</v>
      </c>
      <c r="S20" s="33">
        <f>'Fixed data'!$G$11*S36/1000000</f>
        <v>0</v>
      </c>
      <c r="T20" s="33">
        <f>'Fixed data'!$G$11*T36/1000000</f>
        <v>0</v>
      </c>
      <c r="U20" s="33">
        <f>'Fixed data'!$G$11*U36/1000000</f>
        <v>0</v>
      </c>
      <c r="V20" s="33">
        <f>'Fixed data'!$G$11*V36/1000000</f>
        <v>0</v>
      </c>
      <c r="W20" s="33">
        <f>'Fixed data'!$G$11*W36/1000000</f>
        <v>0</v>
      </c>
      <c r="X20" s="33">
        <f>'Fixed data'!$G$11*X36/1000000</f>
        <v>0</v>
      </c>
      <c r="Y20" s="33">
        <f>'Fixed data'!$G$11*Y36/1000000</f>
        <v>0</v>
      </c>
      <c r="Z20" s="33">
        <f>'Fixed data'!$G$11*Z36/1000000</f>
        <v>0</v>
      </c>
      <c r="AA20" s="33">
        <f>'Fixed data'!$G$11*AA36/1000000</f>
        <v>0</v>
      </c>
      <c r="AB20" s="33">
        <f>'Fixed data'!$G$11*AB36/1000000</f>
        <v>0</v>
      </c>
      <c r="AC20" s="33">
        <f>'Fixed data'!$G$11*AC36/1000000</f>
        <v>0</v>
      </c>
      <c r="AD20" s="33">
        <f>'Fixed data'!$G$11*AD36/1000000</f>
        <v>0</v>
      </c>
      <c r="AE20" s="33">
        <f>'Fixed data'!$G$11*AE36/1000000</f>
        <v>0</v>
      </c>
      <c r="AF20" s="33">
        <f>'Fixed data'!$G$11*AF36/1000000</f>
        <v>0</v>
      </c>
      <c r="AG20" s="33">
        <f>'Fixed data'!$G$11*AG36/1000000</f>
        <v>0</v>
      </c>
      <c r="AH20" s="33">
        <f>'Fixed data'!$G$11*AH36/1000000</f>
        <v>0</v>
      </c>
      <c r="AI20" s="33">
        <f>'Fixed data'!$G$11*AI36/1000000</f>
        <v>0</v>
      </c>
      <c r="AJ20" s="33">
        <f>'Fixed data'!$G$11*AJ36/1000000</f>
        <v>0</v>
      </c>
      <c r="AK20" s="33">
        <f>'Fixed data'!$G$11*AK36/1000000</f>
        <v>0</v>
      </c>
      <c r="AL20" s="33">
        <f>'Fixed data'!$G$11*AL36/1000000</f>
        <v>0</v>
      </c>
      <c r="AM20" s="33">
        <f>'Fixed data'!$G$11*AM36/1000000</f>
        <v>0</v>
      </c>
      <c r="AN20" s="33">
        <f>'Fixed data'!$G$11*AN36/1000000</f>
        <v>0</v>
      </c>
      <c r="AO20" s="33">
        <f>'Fixed data'!$G$11*AO36/1000000</f>
        <v>0</v>
      </c>
      <c r="AP20" s="33">
        <f>'Fixed data'!$G$11*AP36/1000000</f>
        <v>0</v>
      </c>
      <c r="AQ20" s="33">
        <f>'Fixed data'!$G$11*AQ36/1000000</f>
        <v>0</v>
      </c>
      <c r="AR20" s="33">
        <f>'Fixed data'!$G$11*AR36/1000000</f>
        <v>0</v>
      </c>
      <c r="AS20" s="33">
        <f>'Fixed data'!$G$11*AS36/1000000</f>
        <v>0</v>
      </c>
      <c r="AT20" s="33">
        <f>'Fixed data'!$G$11*AT36/1000000</f>
        <v>0</v>
      </c>
      <c r="AU20" s="33">
        <f>'Fixed data'!$G$11*AU36/1000000</f>
        <v>0</v>
      </c>
      <c r="AV20" s="33">
        <f>'Fixed data'!$G$11*AV36/1000000</f>
        <v>0</v>
      </c>
      <c r="AW20" s="33">
        <f>'Fixed data'!$G$11*AW36/1000000</f>
        <v>0</v>
      </c>
      <c r="AX20" s="33">
        <f>'Fixed data'!$G$11*AX36/1000000</f>
        <v>0</v>
      </c>
      <c r="AY20" s="33">
        <f>'Fixed data'!$G$11*AY36/1000000</f>
        <v>0</v>
      </c>
      <c r="AZ20" s="33">
        <f>'Fixed data'!$G$11*AZ36/1000000</f>
        <v>0</v>
      </c>
      <c r="BA20" s="33">
        <f>'Fixed data'!$G$11*BA36/1000000</f>
        <v>0</v>
      </c>
      <c r="BB20" s="33">
        <f>'Fixed data'!$G$11*BB36/1000000</f>
        <v>0</v>
      </c>
      <c r="BC20" s="33">
        <f>'Fixed data'!$G$11*BC36/1000000</f>
        <v>0</v>
      </c>
      <c r="BD20" s="33">
        <f>'Fixed data'!$G$11*BD36/1000000</f>
        <v>0</v>
      </c>
    </row>
    <row r="21" spans="1:56" ht="15" customHeight="1">
      <c r="A21" s="182"/>
      <c r="B21" s="9" t="s">
        <v>37</v>
      </c>
      <c r="C21" s="9"/>
      <c r="D21" s="9" t="s">
        <v>40</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row>
    <row r="22" spans="1:56" ht="15" customHeight="1">
      <c r="A22" s="182"/>
      <c r="B22" s="9" t="s">
        <v>38</v>
      </c>
      <c r="C22" s="9"/>
      <c r="D22" s="9" t="s">
        <v>40</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row>
    <row r="23" spans="1:56" ht="15" customHeight="1">
      <c r="A23" s="182"/>
      <c r="B23" s="9" t="s">
        <v>210</v>
      </c>
      <c r="C23" s="9"/>
      <c r="D23" s="9"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row>
    <row r="24" spans="1:56" ht="15.75" customHeight="1" thickBot="1">
      <c r="A24" s="183"/>
      <c r="B24" s="13" t="s">
        <v>101</v>
      </c>
      <c r="C24" s="13"/>
      <c r="D24" s="13" t="s">
        <v>40</v>
      </c>
      <c r="E24" s="52">
        <f>SUM(E13:E23)</f>
        <v>0</v>
      </c>
      <c r="F24" s="52">
        <f t="shared" ref="F24:BD24" si="1">SUM(F13:F23)</f>
        <v>0</v>
      </c>
      <c r="G24" s="52">
        <f t="shared" si="1"/>
        <v>0</v>
      </c>
      <c r="H24" s="52">
        <f t="shared" si="1"/>
        <v>0</v>
      </c>
      <c r="I24" s="52">
        <f t="shared" si="1"/>
        <v>0</v>
      </c>
      <c r="J24" s="52">
        <f t="shared" si="1"/>
        <v>0</v>
      </c>
      <c r="K24" s="52">
        <f t="shared" si="1"/>
        <v>0</v>
      </c>
      <c r="L24" s="52">
        <f t="shared" si="1"/>
        <v>0</v>
      </c>
      <c r="M24" s="52">
        <f t="shared" si="1"/>
        <v>0</v>
      </c>
      <c r="N24" s="52">
        <f t="shared" si="1"/>
        <v>0</v>
      </c>
      <c r="O24" s="52">
        <f t="shared" si="1"/>
        <v>0</v>
      </c>
      <c r="P24" s="52">
        <f t="shared" si="1"/>
        <v>0</v>
      </c>
      <c r="Q24" s="52">
        <f t="shared" si="1"/>
        <v>0</v>
      </c>
      <c r="R24" s="52">
        <f t="shared" si="1"/>
        <v>0</v>
      </c>
      <c r="S24" s="52">
        <f t="shared" si="1"/>
        <v>0</v>
      </c>
      <c r="T24" s="52">
        <f t="shared" si="1"/>
        <v>0</v>
      </c>
      <c r="U24" s="52">
        <f t="shared" si="1"/>
        <v>0</v>
      </c>
      <c r="V24" s="52">
        <f t="shared" si="1"/>
        <v>0</v>
      </c>
      <c r="W24" s="52">
        <f t="shared" si="1"/>
        <v>0</v>
      </c>
      <c r="X24" s="52">
        <f t="shared" si="1"/>
        <v>0</v>
      </c>
      <c r="Y24" s="52">
        <f t="shared" si="1"/>
        <v>0</v>
      </c>
      <c r="Z24" s="52">
        <f t="shared" si="1"/>
        <v>0</v>
      </c>
      <c r="AA24" s="52">
        <f t="shared" si="1"/>
        <v>0</v>
      </c>
      <c r="AB24" s="52">
        <f t="shared" si="1"/>
        <v>0</v>
      </c>
      <c r="AC24" s="52">
        <f t="shared" si="1"/>
        <v>0</v>
      </c>
      <c r="AD24" s="52">
        <f t="shared" si="1"/>
        <v>0</v>
      </c>
      <c r="AE24" s="52">
        <f t="shared" si="1"/>
        <v>0</v>
      </c>
      <c r="AF24" s="52">
        <f t="shared" si="1"/>
        <v>0</v>
      </c>
      <c r="AG24" s="52">
        <f t="shared" si="1"/>
        <v>0</v>
      </c>
      <c r="AH24" s="52">
        <f t="shared" si="1"/>
        <v>0</v>
      </c>
      <c r="AI24" s="52">
        <f t="shared" si="1"/>
        <v>0</v>
      </c>
      <c r="AJ24" s="52">
        <f t="shared" si="1"/>
        <v>0</v>
      </c>
      <c r="AK24" s="52">
        <f t="shared" si="1"/>
        <v>0</v>
      </c>
      <c r="AL24" s="52">
        <f t="shared" si="1"/>
        <v>0</v>
      </c>
      <c r="AM24" s="52">
        <f t="shared" si="1"/>
        <v>0</v>
      </c>
      <c r="AN24" s="52">
        <f t="shared" si="1"/>
        <v>0</v>
      </c>
      <c r="AO24" s="52">
        <f t="shared" si="1"/>
        <v>0</v>
      </c>
      <c r="AP24" s="52">
        <f t="shared" si="1"/>
        <v>0</v>
      </c>
      <c r="AQ24" s="52">
        <f t="shared" si="1"/>
        <v>0</v>
      </c>
      <c r="AR24" s="52">
        <f t="shared" si="1"/>
        <v>0</v>
      </c>
      <c r="AS24" s="52">
        <f t="shared" si="1"/>
        <v>0</v>
      </c>
      <c r="AT24" s="52">
        <f t="shared" si="1"/>
        <v>0</v>
      </c>
      <c r="AU24" s="52">
        <f t="shared" si="1"/>
        <v>0</v>
      </c>
      <c r="AV24" s="52">
        <f t="shared" si="1"/>
        <v>0</v>
      </c>
      <c r="AW24" s="52">
        <f t="shared" si="1"/>
        <v>0</v>
      </c>
      <c r="AX24" s="52">
        <f t="shared" si="1"/>
        <v>0</v>
      </c>
      <c r="AY24" s="52">
        <f t="shared" si="1"/>
        <v>0</v>
      </c>
      <c r="AZ24" s="52">
        <f t="shared" si="1"/>
        <v>0</v>
      </c>
      <c r="BA24" s="52">
        <f t="shared" si="1"/>
        <v>0</v>
      </c>
      <c r="BB24" s="52">
        <f t="shared" si="1"/>
        <v>0</v>
      </c>
      <c r="BC24" s="52">
        <f t="shared" si="1"/>
        <v>0</v>
      </c>
      <c r="BD24" s="52">
        <f t="shared" si="1"/>
        <v>0</v>
      </c>
    </row>
    <row r="25" spans="1:56">
      <c r="A25" s="72"/>
      <c r="B25" s="14"/>
    </row>
    <row r="26" spans="1:56">
      <c r="A26" s="72"/>
    </row>
    <row r="27" spans="1:56">
      <c r="A27" s="114"/>
      <c r="B27" s="121" t="s">
        <v>216</v>
      </c>
      <c r="C27" s="115"/>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row>
    <row r="28" spans="1:56">
      <c r="A28" s="117"/>
      <c r="B28" s="118"/>
      <c r="C28" s="119"/>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row>
    <row r="29" spans="1:56" ht="12.75" customHeight="1">
      <c r="A29" s="184" t="s">
        <v>304</v>
      </c>
      <c r="B29" s="4" t="s">
        <v>211</v>
      </c>
      <c r="D29" s="4" t="s">
        <v>88</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row>
    <row r="30" spans="1:56">
      <c r="A30" s="184"/>
      <c r="B30" s="4" t="s">
        <v>212</v>
      </c>
      <c r="D30" s="4" t="s">
        <v>90</v>
      </c>
      <c r="E30" s="33">
        <f>E29*'Fixed data'!H$12</f>
        <v>0</v>
      </c>
      <c r="F30" s="33">
        <f>F29*'Fixed data'!I$12</f>
        <v>0</v>
      </c>
      <c r="G30" s="33">
        <f>G29*'Fixed data'!J$12</f>
        <v>0</v>
      </c>
      <c r="H30" s="33">
        <f>H29*'Fixed data'!K$12</f>
        <v>0</v>
      </c>
      <c r="I30" s="33">
        <f>I29*'Fixed data'!L$12</f>
        <v>0</v>
      </c>
      <c r="J30" s="33">
        <f>J29*'Fixed data'!M$12</f>
        <v>0</v>
      </c>
      <c r="K30" s="33">
        <f>K29*'Fixed data'!N$12</f>
        <v>0</v>
      </c>
      <c r="L30" s="33">
        <f>L29*'Fixed data'!O$12</f>
        <v>0</v>
      </c>
      <c r="M30" s="33">
        <f>M29*'Fixed data'!P$12</f>
        <v>0</v>
      </c>
      <c r="N30" s="33">
        <f>N29*'Fixed data'!Q$12</f>
        <v>0</v>
      </c>
      <c r="O30" s="33">
        <f>O29*'Fixed data'!R$12</f>
        <v>0</v>
      </c>
      <c r="P30" s="33">
        <f>P29*'Fixed data'!S$12</f>
        <v>0</v>
      </c>
      <c r="Q30" s="33">
        <f>Q29*'Fixed data'!T$12</f>
        <v>0</v>
      </c>
      <c r="R30" s="33">
        <f>R29*'Fixed data'!U$12</f>
        <v>0</v>
      </c>
      <c r="S30" s="33">
        <f>S29*'Fixed data'!V$12</f>
        <v>0</v>
      </c>
      <c r="T30" s="33">
        <f>T29*'Fixed data'!W$12</f>
        <v>0</v>
      </c>
      <c r="U30" s="33">
        <f>U29*'Fixed data'!X$12</f>
        <v>0</v>
      </c>
      <c r="V30" s="33">
        <f>V29*'Fixed data'!Y$12</f>
        <v>0</v>
      </c>
      <c r="W30" s="33">
        <f>W29*'Fixed data'!Z$12</f>
        <v>0</v>
      </c>
      <c r="X30" s="33">
        <f>X29*'Fixed data'!AA$12</f>
        <v>0</v>
      </c>
      <c r="Y30" s="33">
        <f>Y29*'Fixed data'!AB$12</f>
        <v>0</v>
      </c>
      <c r="Z30" s="33">
        <f>Z29*'Fixed data'!AC$12</f>
        <v>0</v>
      </c>
      <c r="AA30" s="33">
        <f>AA29*'Fixed data'!AD$12</f>
        <v>0</v>
      </c>
      <c r="AB30" s="33">
        <f>AB29*'Fixed data'!AE$12</f>
        <v>0</v>
      </c>
      <c r="AC30" s="33">
        <f>AC29*'Fixed data'!AF$12</f>
        <v>0</v>
      </c>
      <c r="AD30" s="33">
        <f>AD29*'Fixed data'!AG$12</f>
        <v>0</v>
      </c>
      <c r="AE30" s="33">
        <f>AE29*'Fixed data'!AH$12</f>
        <v>0</v>
      </c>
      <c r="AF30" s="33">
        <f>AF29*'Fixed data'!AI$12</f>
        <v>0</v>
      </c>
      <c r="AG30" s="33">
        <f>AG29*'Fixed data'!AJ$12</f>
        <v>0</v>
      </c>
      <c r="AH30" s="33">
        <f>AH29*'Fixed data'!AK$12</f>
        <v>0</v>
      </c>
      <c r="AI30" s="33">
        <f>AI29*'Fixed data'!AL$12</f>
        <v>0</v>
      </c>
      <c r="AJ30" s="33">
        <f>AJ29*'Fixed data'!AM$12</f>
        <v>0</v>
      </c>
      <c r="AK30" s="33">
        <f>AK29*'Fixed data'!AN$12</f>
        <v>0</v>
      </c>
      <c r="AL30" s="33">
        <f>AL29*'Fixed data'!AO$12</f>
        <v>0</v>
      </c>
      <c r="AM30" s="33">
        <f>AM29*'Fixed data'!AP$12</f>
        <v>0</v>
      </c>
      <c r="AN30" s="33">
        <f>AN29*'Fixed data'!AQ$12</f>
        <v>0</v>
      </c>
      <c r="AO30" s="33">
        <f>AO29*'Fixed data'!AR$12</f>
        <v>0</v>
      </c>
      <c r="AP30" s="33">
        <f>AP29*'Fixed data'!AS$12</f>
        <v>0</v>
      </c>
      <c r="AQ30" s="33">
        <f>AQ29*'Fixed data'!AT$12</f>
        <v>0</v>
      </c>
      <c r="AR30" s="33">
        <f>AR29*'Fixed data'!AU$12</f>
        <v>0</v>
      </c>
      <c r="AS30" s="33">
        <f>AS29*'Fixed data'!AV$12</f>
        <v>0</v>
      </c>
      <c r="AT30" s="33">
        <f>AT29*'Fixed data'!AW$12</f>
        <v>0</v>
      </c>
      <c r="AU30" s="33">
        <f>AU29*'Fixed data'!AX$12</f>
        <v>0</v>
      </c>
      <c r="AV30" s="33">
        <f>AV29*'Fixed data'!AY$12</f>
        <v>0</v>
      </c>
      <c r="AW30" s="33">
        <f>AW29*'Fixed data'!AZ$12</f>
        <v>0</v>
      </c>
      <c r="AX30" s="33">
        <f>AX29*'Fixed data'!BA$12</f>
        <v>0</v>
      </c>
      <c r="AY30" s="33">
        <f>AY29*'Fixed data'!BB$12</f>
        <v>0</v>
      </c>
      <c r="AZ30" s="33">
        <f>AZ29*'Fixed data'!BC$12</f>
        <v>0</v>
      </c>
      <c r="BA30" s="33">
        <f>BA29*'Fixed data'!BD$12</f>
        <v>0</v>
      </c>
      <c r="BB30" s="33">
        <f>BB29*'Fixed data'!BE$12</f>
        <v>0</v>
      </c>
      <c r="BC30" s="33">
        <f>BC29*'Fixed data'!BF$12</f>
        <v>0</v>
      </c>
      <c r="BD30" s="33">
        <f>BD29*'Fixed data'!BG$12</f>
        <v>0</v>
      </c>
    </row>
    <row r="31" spans="1:56" ht="12.75" customHeight="1">
      <c r="A31" s="184"/>
      <c r="B31" s="4" t="s">
        <v>213</v>
      </c>
      <c r="D31" s="4" t="s">
        <v>208</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56">
      <c r="A32" s="184"/>
      <c r="B32" s="4" t="s">
        <v>214</v>
      </c>
      <c r="D32" s="4" t="s">
        <v>89</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16.5">
      <c r="A33" s="184"/>
      <c r="B33" s="4" t="s">
        <v>328</v>
      </c>
      <c r="D33" s="4" t="s">
        <v>90</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row>
    <row r="34" spans="1:56" ht="16.5">
      <c r="A34" s="184"/>
      <c r="B34" s="4" t="s">
        <v>329</v>
      </c>
      <c r="D34" s="4" t="s">
        <v>42</v>
      </c>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row>
    <row r="35" spans="1:56" ht="16.5">
      <c r="A35" s="184"/>
      <c r="B35" s="4" t="s">
        <v>330</v>
      </c>
      <c r="D35" s="4" t="s">
        <v>42</v>
      </c>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row>
    <row r="36" spans="1:56">
      <c r="A36" s="184"/>
      <c r="B36" s="4" t="s">
        <v>215</v>
      </c>
      <c r="D36" s="4" t="s">
        <v>91</v>
      </c>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row>
    <row r="37" spans="1:56">
      <c r="C37" s="35"/>
    </row>
    <row r="38" spans="1:56" ht="16.5">
      <c r="A38" s="83"/>
      <c r="C38" s="35"/>
    </row>
    <row r="39" spans="1:56" ht="16.5">
      <c r="A39" s="83">
        <v>1</v>
      </c>
      <c r="B39" s="4" t="s">
        <v>331</v>
      </c>
    </row>
    <row r="40" spans="1:56">
      <c r="B40" s="127" t="s">
        <v>154</v>
      </c>
    </row>
    <row r="41" spans="1:56">
      <c r="B41" s="4" t="s">
        <v>315</v>
      </c>
    </row>
    <row r="42" spans="1:56">
      <c r="B42" s="4" t="s">
        <v>332</v>
      </c>
    </row>
    <row r="43" spans="1:56" ht="16.5">
      <c r="A43" s="83">
        <v>2</v>
      </c>
      <c r="B43" s="67" t="s">
        <v>153</v>
      </c>
    </row>
    <row r="48" spans="1:56">
      <c r="C48" s="35"/>
    </row>
    <row r="113" spans="2:2">
      <c r="B113" s="4" t="s">
        <v>197</v>
      </c>
    </row>
    <row r="114" spans="2:2">
      <c r="B114" s="4" t="s">
        <v>196</v>
      </c>
    </row>
    <row r="115" spans="2:2">
      <c r="B115" s="4" t="s">
        <v>316</v>
      </c>
    </row>
    <row r="116" spans="2:2">
      <c r="B116" s="4" t="s">
        <v>157</v>
      </c>
    </row>
    <row r="117" spans="2:2">
      <c r="B117" s="4" t="s">
        <v>158</v>
      </c>
    </row>
    <row r="118" spans="2:2">
      <c r="B118" s="4" t="s">
        <v>159</v>
      </c>
    </row>
    <row r="119" spans="2:2">
      <c r="B119" s="4" t="s">
        <v>160</v>
      </c>
    </row>
    <row r="120" spans="2:2">
      <c r="B120" s="4" t="s">
        <v>161</v>
      </c>
    </row>
    <row r="121" spans="2:2">
      <c r="B121" s="4" t="s">
        <v>162</v>
      </c>
    </row>
    <row r="122" spans="2:2">
      <c r="B122" s="4" t="s">
        <v>163</v>
      </c>
    </row>
    <row r="123" spans="2:2">
      <c r="B123" s="4" t="s">
        <v>164</v>
      </c>
    </row>
    <row r="124" spans="2:2">
      <c r="B124" s="4" t="s">
        <v>165</v>
      </c>
    </row>
    <row r="125" spans="2:2">
      <c r="B125" s="4" t="s">
        <v>198</v>
      </c>
    </row>
    <row r="126" spans="2:2">
      <c r="B126" s="4" t="s">
        <v>166</v>
      </c>
    </row>
    <row r="127" spans="2:2">
      <c r="B127" s="4" t="s">
        <v>167</v>
      </c>
    </row>
    <row r="128" spans="2:2">
      <c r="B128" s="4" t="s">
        <v>168</v>
      </c>
    </row>
    <row r="129" spans="2:2">
      <c r="B129" s="4" t="s">
        <v>169</v>
      </c>
    </row>
    <row r="130" spans="2:2">
      <c r="B130" s="4" t="s">
        <v>170</v>
      </c>
    </row>
    <row r="131" spans="2:2">
      <c r="B131" s="4" t="s">
        <v>171</v>
      </c>
    </row>
    <row r="132" spans="2:2">
      <c r="B132" s="4" t="s">
        <v>172</v>
      </c>
    </row>
    <row r="133" spans="2:2">
      <c r="B133" s="4" t="s">
        <v>173</v>
      </c>
    </row>
    <row r="134" spans="2:2">
      <c r="B134" s="4" t="s">
        <v>174</v>
      </c>
    </row>
    <row r="135" spans="2:2">
      <c r="B135" s="4" t="s">
        <v>199</v>
      </c>
    </row>
    <row r="136" spans="2:2">
      <c r="B136" s="4" t="s">
        <v>200</v>
      </c>
    </row>
    <row r="137" spans="2:2">
      <c r="B137" s="4" t="s">
        <v>175</v>
      </c>
    </row>
    <row r="138" spans="2:2">
      <c r="B138" s="4" t="s">
        <v>176</v>
      </c>
    </row>
    <row r="139" spans="2:2">
      <c r="B139" s="4" t="s">
        <v>177</v>
      </c>
    </row>
    <row r="140" spans="2:2">
      <c r="B140" s="4" t="s">
        <v>178</v>
      </c>
    </row>
    <row r="141" spans="2:2">
      <c r="B141" s="4" t="s">
        <v>179</v>
      </c>
    </row>
    <row r="142" spans="2:2">
      <c r="B142" s="4" t="s">
        <v>180</v>
      </c>
    </row>
    <row r="143" spans="2:2">
      <c r="B143" s="4" t="s">
        <v>181</v>
      </c>
    </row>
    <row r="144" spans="2:2">
      <c r="B144" s="4" t="s">
        <v>182</v>
      </c>
    </row>
    <row r="145" spans="2:2">
      <c r="B145" s="4" t="s">
        <v>183</v>
      </c>
    </row>
    <row r="146" spans="2:2">
      <c r="B146" s="4" t="s">
        <v>184</v>
      </c>
    </row>
    <row r="147" spans="2:2">
      <c r="B147" s="4" t="s">
        <v>185</v>
      </c>
    </row>
    <row r="148" spans="2:2">
      <c r="B148" s="4" t="s">
        <v>186</v>
      </c>
    </row>
    <row r="149" spans="2:2">
      <c r="B149" s="4" t="s">
        <v>187</v>
      </c>
    </row>
    <row r="150" spans="2:2">
      <c r="B150" s="4" t="s">
        <v>188</v>
      </c>
    </row>
    <row r="151" spans="2:2">
      <c r="B151" s="4" t="s">
        <v>189</v>
      </c>
    </row>
    <row r="152" spans="2:2">
      <c r="B152" s="4" t="s">
        <v>190</v>
      </c>
    </row>
    <row r="153" spans="2:2">
      <c r="B153" s="4" t="s">
        <v>191</v>
      </c>
    </row>
    <row r="154" spans="2:2">
      <c r="B154" s="4" t="s">
        <v>192</v>
      </c>
    </row>
    <row r="155" spans="2:2">
      <c r="B155" s="4" t="s">
        <v>193</v>
      </c>
    </row>
    <row r="156" spans="2:2">
      <c r="B156" s="4" t="s">
        <v>194</v>
      </c>
    </row>
    <row r="157" spans="2:2">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P30"/>
  <sheetViews>
    <sheetView topLeftCell="A4" workbookViewId="0">
      <selection activeCell="G20" sqref="G20"/>
    </sheetView>
  </sheetViews>
  <sheetFormatPr defaultRowHeight="15"/>
  <cols>
    <col min="1" max="1" width="5.85546875" customWidth="1"/>
    <col min="2" max="2" width="64.85546875" customWidth="1"/>
    <col min="3" max="41" width="14.140625" customWidth="1"/>
  </cols>
  <sheetData>
    <row r="1" spans="1:42" ht="18.75">
      <c r="A1" s="1" t="s">
        <v>367</v>
      </c>
    </row>
    <row r="3" spans="1:42">
      <c r="B3" s="142" t="s">
        <v>349</v>
      </c>
      <c r="C3" s="131">
        <v>2012</v>
      </c>
      <c r="D3" s="131">
        <v>2013</v>
      </c>
      <c r="E3" s="131">
        <v>2014</v>
      </c>
      <c r="F3" s="131">
        <v>2015</v>
      </c>
      <c r="G3" s="131">
        <v>2016</v>
      </c>
      <c r="H3" s="131">
        <v>2017</v>
      </c>
      <c r="I3" s="131">
        <v>2018</v>
      </c>
      <c r="J3" s="131">
        <v>2019</v>
      </c>
      <c r="K3" s="131">
        <v>2020</v>
      </c>
      <c r="L3" s="131">
        <v>2021</v>
      </c>
      <c r="M3" s="131">
        <v>2022</v>
      </c>
      <c r="N3" s="131">
        <v>2023</v>
      </c>
      <c r="O3" s="131">
        <v>2024</v>
      </c>
      <c r="P3" s="131">
        <v>2025</v>
      </c>
      <c r="Q3" s="131">
        <v>2026</v>
      </c>
      <c r="R3" s="131">
        <v>2027</v>
      </c>
      <c r="S3" s="131">
        <v>2028</v>
      </c>
      <c r="T3" s="131">
        <v>2029</v>
      </c>
      <c r="U3" s="131">
        <v>2030</v>
      </c>
      <c r="V3" s="131">
        <v>2031</v>
      </c>
      <c r="W3" s="131">
        <v>2032</v>
      </c>
      <c r="X3" s="131">
        <v>2033</v>
      </c>
      <c r="Y3" s="131">
        <v>2034</v>
      </c>
      <c r="Z3" s="131">
        <v>2035</v>
      </c>
      <c r="AA3" s="131">
        <v>2036</v>
      </c>
      <c r="AB3" s="131">
        <v>2037</v>
      </c>
      <c r="AC3" s="131">
        <v>2038</v>
      </c>
      <c r="AD3" s="131">
        <v>2039</v>
      </c>
      <c r="AE3" s="131">
        <v>2040</v>
      </c>
      <c r="AF3" s="131">
        <v>2041</v>
      </c>
      <c r="AG3" s="131">
        <v>2042</v>
      </c>
      <c r="AH3" s="131">
        <v>2043</v>
      </c>
      <c r="AI3" s="131">
        <v>2044</v>
      </c>
      <c r="AJ3" s="131">
        <v>2045</v>
      </c>
      <c r="AK3" s="131">
        <v>2046</v>
      </c>
      <c r="AL3" s="131">
        <v>2047</v>
      </c>
      <c r="AM3" s="131">
        <v>2048</v>
      </c>
      <c r="AN3" s="131">
        <v>2049</v>
      </c>
      <c r="AO3" s="131">
        <v>2050</v>
      </c>
      <c r="AP3" s="131"/>
    </row>
    <row r="4" spans="1:42">
      <c r="B4" s="131" t="s">
        <v>350</v>
      </c>
      <c r="C4" s="143">
        <v>1560873.1389770508</v>
      </c>
      <c r="D4" s="143">
        <v>316220.29879760742</v>
      </c>
      <c r="E4" s="143">
        <v>138123.04702758789</v>
      </c>
      <c r="F4" s="143">
        <v>3134329.9052734375</v>
      </c>
      <c r="G4" s="143">
        <v>185098.99914550781</v>
      </c>
      <c r="H4" s="143">
        <v>1236307.7404785156</v>
      </c>
      <c r="I4" s="143">
        <v>2441911.9370727539</v>
      </c>
      <c r="J4" s="143">
        <v>3280254.6472167969</v>
      </c>
      <c r="K4" s="143">
        <v>26791106.355224609</v>
      </c>
      <c r="L4" s="143">
        <v>22988551.053344727</v>
      </c>
      <c r="M4" s="143">
        <v>3802267.2273864746</v>
      </c>
      <c r="N4" s="143">
        <v>24853607.213317871</v>
      </c>
      <c r="O4" s="143">
        <v>6860452.8907470703</v>
      </c>
      <c r="P4" s="143">
        <v>42978834.741455078</v>
      </c>
      <c r="Q4" s="143">
        <v>29436276.846679687</v>
      </c>
      <c r="R4" s="143">
        <v>8247150.4692382812</v>
      </c>
      <c r="S4" s="143">
        <v>10511100.632324219</v>
      </c>
      <c r="T4" s="143">
        <v>57433721.286804199</v>
      </c>
      <c r="U4" s="143">
        <v>90033286.310211182</v>
      </c>
      <c r="V4" s="143">
        <v>17899172.191894531</v>
      </c>
      <c r="W4" s="143">
        <v>17557298.789855957</v>
      </c>
      <c r="X4" s="143">
        <v>11958282.028625488</v>
      </c>
      <c r="Y4" s="143">
        <v>23682018.045593262</v>
      </c>
      <c r="Z4" s="143">
        <v>8712445.1402587891</v>
      </c>
      <c r="AA4" s="143">
        <v>16922444.806518555</v>
      </c>
      <c r="AB4" s="143">
        <v>31441419.53515625</v>
      </c>
      <c r="AC4" s="143">
        <v>5549641.9902038574</v>
      </c>
      <c r="AD4" s="143">
        <v>14614758.115234375</v>
      </c>
      <c r="AE4" s="143">
        <v>20954461.820800781</v>
      </c>
      <c r="AF4" s="143">
        <v>3064742.2694396973</v>
      </c>
      <c r="AG4" s="143">
        <v>24271325.494064331</v>
      </c>
      <c r="AH4" s="143">
        <v>6942874.9028320313</v>
      </c>
      <c r="AI4" s="143">
        <v>145144379.05194092</v>
      </c>
      <c r="AJ4" s="143">
        <v>45986356.929779053</v>
      </c>
      <c r="AK4" s="143">
        <v>7619739.0692443848</v>
      </c>
      <c r="AL4" s="143">
        <v>84991542.554504395</v>
      </c>
      <c r="AM4" s="143">
        <v>19804500.29699707</v>
      </c>
      <c r="AN4" s="143">
        <v>6791770.7806091309</v>
      </c>
      <c r="AO4" s="143">
        <v>18818619.162414551</v>
      </c>
      <c r="AP4" s="131"/>
    </row>
    <row r="5" spans="1:42">
      <c r="B5" s="131" t="s">
        <v>351</v>
      </c>
      <c r="C5" s="143">
        <v>6886721.6015625</v>
      </c>
      <c r="D5" s="143">
        <v>80727.72900390625</v>
      </c>
      <c r="E5" s="143">
        <v>592375.201171875</v>
      </c>
      <c r="F5" s="143">
        <v>4768768.6772460937</v>
      </c>
      <c r="G5" s="143">
        <v>1622375.41015625</v>
      </c>
      <c r="H5" s="143">
        <v>2294847.810546875</v>
      </c>
      <c r="I5" s="143">
        <v>972694.916015625</v>
      </c>
      <c r="J5" s="143">
        <v>3798593.81640625</v>
      </c>
      <c r="K5" s="143">
        <v>8802648.16015625</v>
      </c>
      <c r="L5" s="143">
        <v>64933941.8515625</v>
      </c>
      <c r="M5" s="143">
        <v>22777530.6796875</v>
      </c>
      <c r="N5" s="143">
        <v>33112011.71875</v>
      </c>
      <c r="O5" s="143">
        <v>12824296.315429687</v>
      </c>
      <c r="P5" s="143">
        <v>13248904.38671875</v>
      </c>
      <c r="Q5" s="143">
        <v>22248200.578125</v>
      </c>
      <c r="R5" s="143">
        <v>56051563.71875</v>
      </c>
      <c r="S5" s="143">
        <v>23638882.671875</v>
      </c>
      <c r="T5" s="143">
        <v>52888088.955078125</v>
      </c>
      <c r="U5" s="143">
        <v>20975856.30859375</v>
      </c>
      <c r="V5" s="143">
        <v>11158241.6328125</v>
      </c>
      <c r="W5" s="143">
        <v>2956500.146484375</v>
      </c>
      <c r="X5" s="143">
        <v>1759244.5417480469</v>
      </c>
      <c r="Y5" s="143">
        <v>42670129.133789062</v>
      </c>
      <c r="Z5" s="143">
        <v>55303140.3125</v>
      </c>
      <c r="AA5" s="143">
        <v>31115261.993835449</v>
      </c>
      <c r="AB5" s="143">
        <v>97011022.49609375</v>
      </c>
      <c r="AC5" s="143">
        <v>65415462.023681641</v>
      </c>
      <c r="AD5" s="143">
        <v>19679124.924926758</v>
      </c>
      <c r="AE5" s="143">
        <v>118361104.54589844</v>
      </c>
      <c r="AF5" s="143">
        <v>13223455.82421875</v>
      </c>
      <c r="AG5" s="143">
        <v>22821889.844238281</v>
      </c>
      <c r="AH5" s="143">
        <v>29645600.297607422</v>
      </c>
      <c r="AI5" s="143">
        <v>26421596.824707031</v>
      </c>
      <c r="AJ5" s="143">
        <v>13488475.203125</v>
      </c>
      <c r="AK5" s="143">
        <v>10464370.135864258</v>
      </c>
      <c r="AL5" s="143">
        <v>10030836.64453125</v>
      </c>
      <c r="AM5" s="143">
        <v>3653443.0319824219</v>
      </c>
      <c r="AN5" s="143">
        <v>8601589.4057617187</v>
      </c>
      <c r="AO5" s="143">
        <v>27970266.423828125</v>
      </c>
      <c r="AP5" s="131"/>
    </row>
    <row r="6" spans="1:42">
      <c r="B6" s="131" t="s">
        <v>352</v>
      </c>
      <c r="C6" s="143">
        <v>125774.10131835938</v>
      </c>
      <c r="D6" s="143">
        <v>0</v>
      </c>
      <c r="E6" s="143">
        <v>107196.22729492188</v>
      </c>
      <c r="F6" s="143">
        <v>34747.9736328125</v>
      </c>
      <c r="G6" s="143">
        <v>0</v>
      </c>
      <c r="H6" s="143">
        <v>1148594.1796875</v>
      </c>
      <c r="I6" s="143">
        <v>623138.5556640625</v>
      </c>
      <c r="J6" s="143">
        <v>3221176.140625</v>
      </c>
      <c r="K6" s="143">
        <v>742424.2548828125</v>
      </c>
      <c r="L6" s="143">
        <v>3629433.1875</v>
      </c>
      <c r="M6" s="143">
        <v>3785328.6821289062</v>
      </c>
      <c r="N6" s="143">
        <v>4883229.69140625</v>
      </c>
      <c r="O6" s="143">
        <v>8946286.357421875</v>
      </c>
      <c r="P6" s="143">
        <v>4250882.150390625</v>
      </c>
      <c r="Q6" s="143">
        <v>1478054.8232421875</v>
      </c>
      <c r="R6" s="143">
        <v>8302680.625</v>
      </c>
      <c r="S6" s="143">
        <v>900766.126953125</v>
      </c>
      <c r="T6" s="143">
        <v>4059569.0258789062</v>
      </c>
      <c r="U6" s="143">
        <v>8877251.6346435547</v>
      </c>
      <c r="V6" s="143">
        <v>4078087.9946289063</v>
      </c>
      <c r="W6" s="143">
        <v>16367305.137695312</v>
      </c>
      <c r="X6" s="143">
        <v>2480457.1921386719</v>
      </c>
      <c r="Y6" s="143">
        <v>1865394.0102539063</v>
      </c>
      <c r="Z6" s="143">
        <v>12024553.569335937</v>
      </c>
      <c r="AA6" s="143">
        <v>1095186.2456054688</v>
      </c>
      <c r="AB6" s="143">
        <v>1832213.36328125</v>
      </c>
      <c r="AC6" s="143">
        <v>3996499.6826171875</v>
      </c>
      <c r="AD6" s="143">
        <v>2020333.0859375</v>
      </c>
      <c r="AE6" s="143">
        <v>11333536.052978516</v>
      </c>
      <c r="AF6" s="143">
        <v>2148329.2158203125</v>
      </c>
      <c r="AG6" s="143">
        <v>5885130.7504882813</v>
      </c>
      <c r="AH6" s="143">
        <v>15350448.20703125</v>
      </c>
      <c r="AI6" s="143">
        <v>5354514.4375</v>
      </c>
      <c r="AJ6" s="143">
        <v>4140776.9987792969</v>
      </c>
      <c r="AK6" s="143">
        <v>981211.0703125</v>
      </c>
      <c r="AL6" s="143">
        <v>2172603.1821289062</v>
      </c>
      <c r="AM6" s="143">
        <v>1001149.162109375</v>
      </c>
      <c r="AN6" s="143">
        <v>4259041.6975097656</v>
      </c>
      <c r="AO6" s="143">
        <v>4277296.0686035156</v>
      </c>
      <c r="AP6" s="131"/>
    </row>
    <row r="7" spans="1:42">
      <c r="B7" s="131" t="s">
        <v>353</v>
      </c>
      <c r="C7" s="143">
        <v>938583.50390625</v>
      </c>
      <c r="D7" s="143">
        <v>61279.40576171875</v>
      </c>
      <c r="E7" s="143">
        <v>0</v>
      </c>
      <c r="F7" s="143">
        <v>2173037.5557861328</v>
      </c>
      <c r="G7" s="143">
        <v>473202</v>
      </c>
      <c r="H7" s="143">
        <v>5005707.224609375</v>
      </c>
      <c r="I7" s="143">
        <v>384923.5400390625</v>
      </c>
      <c r="J7" s="143">
        <v>4415841.4086914062</v>
      </c>
      <c r="K7" s="143">
        <v>8688409.7532958984</v>
      </c>
      <c r="L7" s="143">
        <v>23494686.162353516</v>
      </c>
      <c r="M7" s="143">
        <v>14896853.7265625</v>
      </c>
      <c r="N7" s="143">
        <v>14304646.958129883</v>
      </c>
      <c r="O7" s="143">
        <v>36891129.212890625</v>
      </c>
      <c r="P7" s="143">
        <v>9656699.6064453125</v>
      </c>
      <c r="Q7" s="143">
        <v>15485203.96875</v>
      </c>
      <c r="R7" s="143">
        <v>31207789.712890625</v>
      </c>
      <c r="S7" s="143">
        <v>102675766.16845703</v>
      </c>
      <c r="T7" s="143">
        <v>5394881.55859375</v>
      </c>
      <c r="U7" s="143">
        <v>33090208.134765625</v>
      </c>
      <c r="V7" s="143">
        <v>2312657.740234375</v>
      </c>
      <c r="W7" s="143">
        <v>5973494.6322021484</v>
      </c>
      <c r="X7" s="143">
        <v>14127660.408203125</v>
      </c>
      <c r="Y7" s="143">
        <v>87383870.626220703</v>
      </c>
      <c r="Z7" s="143">
        <v>20608950.282226562</v>
      </c>
      <c r="AA7" s="143">
        <v>2801383.9450683594</v>
      </c>
      <c r="AB7" s="143">
        <v>108449053.64929199</v>
      </c>
      <c r="AC7" s="143">
        <v>16624071.722412109</v>
      </c>
      <c r="AD7" s="143">
        <v>94722604.75</v>
      </c>
      <c r="AE7" s="143">
        <v>48050379.753417969</v>
      </c>
      <c r="AF7" s="143">
        <v>14275554.10546875</v>
      </c>
      <c r="AG7" s="143">
        <v>4290462.4962463379</v>
      </c>
      <c r="AH7" s="143">
        <v>8951694.4609375</v>
      </c>
      <c r="AI7" s="143">
        <v>39024765.915283203</v>
      </c>
      <c r="AJ7" s="143">
        <v>31588792.804046631</v>
      </c>
      <c r="AK7" s="143">
        <v>23252549.347076416</v>
      </c>
      <c r="AL7" s="143">
        <v>870047.89660644531</v>
      </c>
      <c r="AM7" s="143">
        <v>5430991.5494384766</v>
      </c>
      <c r="AN7" s="143">
        <v>19028100.269165039</v>
      </c>
      <c r="AO7" s="143">
        <v>21477387.762695312</v>
      </c>
      <c r="AP7" s="131"/>
    </row>
    <row r="8" spans="1:42">
      <c r="B8" s="131"/>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row>
    <row r="9" spans="1:42" s="131" customFormat="1">
      <c r="B9" s="131" t="s">
        <v>361</v>
      </c>
      <c r="C9" s="144">
        <f>1.031*SUM(C4:C7)/1000000</f>
        <v>9.8068228684828487</v>
      </c>
      <c r="D9" s="144">
        <f>1.031*SUM(D4:D7)/1000000</f>
        <v>0.47243248400369259</v>
      </c>
      <c r="E9" s="144">
        <f>1.031*SUM(E4:E7)/1000000</f>
        <v>0.86366300423471054</v>
      </c>
      <c r="F9" s="144">
        <f>1.031*SUM(F4:F7)/1000000</f>
        <v>10.424321519408569</v>
      </c>
      <c r="G9" s="145">
        <f t="shared" ref="G9:AO9" si="0">1.031*SUM(G4:G7)/1000000</f>
        <v>2.3513773779901124</v>
      </c>
      <c r="H9" s="145">
        <f t="shared" si="0"/>
        <v>9.9857061209372535</v>
      </c>
      <c r="I9" s="145">
        <f t="shared" si="0"/>
        <v>4.5597716862040407</v>
      </c>
      <c r="J9" s="145">
        <f t="shared" si="0"/>
        <v>15.172057859340574</v>
      </c>
      <c r="K9" s="145">
        <f t="shared" si="0"/>
        <v>46.420350767789913</v>
      </c>
      <c r="L9" s="145">
        <f t="shared" si="0"/>
        <v>118.61305723465831</v>
      </c>
      <c r="M9" s="145">
        <f t="shared" si="0"/>
        <v>46.665101705554108</v>
      </c>
      <c r="N9" s="145">
        <f t="shared" si="0"/>
        <v>79.545253944633728</v>
      </c>
      <c r="O9" s="145">
        <f t="shared" si="0"/>
        <v>67.553351884560428</v>
      </c>
      <c r="P9" s="145">
        <f t="shared" si="0"/>
        <v>72.309515832445058</v>
      </c>
      <c r="Q9" s="145">
        <f t="shared" si="0"/>
        <v>70.775816039517565</v>
      </c>
      <c r="R9" s="145">
        <f t="shared" si="0"/>
        <v>107.02726924618115</v>
      </c>
      <c r="S9" s="145">
        <f t="shared" si="0"/>
        <v>141.99603758319728</v>
      </c>
      <c r="T9" s="145">
        <f t="shared" si="0"/>
        <v>123.48932491197198</v>
      </c>
      <c r="U9" s="145">
        <f t="shared" si="0"/>
        <v>157.71887706224874</v>
      </c>
      <c r="V9" s="145">
        <f t="shared" si="0"/>
        <v>36.547052505916987</v>
      </c>
      <c r="W9" s="145">
        <f t="shared" si="0"/>
        <v>44.183091266131164</v>
      </c>
      <c r="X9" s="145">
        <f t="shared" si="0"/>
        <v>31.265739140007504</v>
      </c>
      <c r="Y9" s="145">
        <f t="shared" si="0"/>
        <v>160.4250555821485</v>
      </c>
      <c r="Z9" s="145">
        <f t="shared" si="0"/>
        <v>99.645211072755245</v>
      </c>
      <c r="AA9" s="145">
        <f t="shared" si="0"/>
        <v>53.544239577749693</v>
      </c>
      <c r="AB9" s="145">
        <f t="shared" si="0"/>
        <v>246.13445402418176</v>
      </c>
      <c r="AC9" s="145">
        <f t="shared" si="0"/>
        <v>94.424831356901137</v>
      </c>
      <c r="AD9" s="145">
        <f t="shared" si="0"/>
        <v>135.09896232325769</v>
      </c>
      <c r="AE9" s="145">
        <f t="shared" si="0"/>
        <v>204.85916612046165</v>
      </c>
      <c r="AF9" s="145">
        <f t="shared" si="0"/>
        <v>33.726155938810876</v>
      </c>
      <c r="AG9" s="145">
        <f t="shared" si="0"/>
        <v>59.044141651173383</v>
      </c>
      <c r="AH9" s="145">
        <f t="shared" si="0"/>
        <v>62.778227022328856</v>
      </c>
      <c r="AI9" s="145">
        <f t="shared" si="0"/>
        <v>222.6395591725435</v>
      </c>
      <c r="AJ9" s="145">
        <f t="shared" si="0"/>
        <v>98.1557383957376</v>
      </c>
      <c r="AK9" s="145">
        <f t="shared" si="0"/>
        <v>43.62972358079498</v>
      </c>
      <c r="AL9" s="145">
        <f t="shared" si="0"/>
        <v>101.10504621638189</v>
      </c>
      <c r="AM9" s="145">
        <f t="shared" si="0"/>
        <v>30.816676645783687</v>
      </c>
      <c r="AN9" s="145">
        <f t="shared" si="0"/>
        <v>39.879597719790063</v>
      </c>
      <c r="AO9" s="145">
        <f t="shared" si="0"/>
        <v>74.792420069485289</v>
      </c>
    </row>
    <row r="10" spans="1:42">
      <c r="B10" s="144" t="s">
        <v>362</v>
      </c>
      <c r="C10" s="144">
        <f>-C9</f>
        <v>-9.8068228684828487</v>
      </c>
      <c r="D10" s="144">
        <f t="shared" ref="D10:AO10" si="1">-D9</f>
        <v>-0.47243248400369259</v>
      </c>
      <c r="E10" s="144">
        <f t="shared" si="1"/>
        <v>-0.86366300423471054</v>
      </c>
      <c r="F10" s="144">
        <f t="shared" si="1"/>
        <v>-10.424321519408569</v>
      </c>
      <c r="G10" s="146">
        <f t="shared" si="1"/>
        <v>-2.3513773779901124</v>
      </c>
      <c r="H10" s="146">
        <f t="shared" si="1"/>
        <v>-9.9857061209372535</v>
      </c>
      <c r="I10" s="146">
        <f t="shared" si="1"/>
        <v>-4.5597716862040407</v>
      </c>
      <c r="J10" s="146">
        <f t="shared" si="1"/>
        <v>-15.172057859340574</v>
      </c>
      <c r="K10" s="146">
        <f t="shared" si="1"/>
        <v>-46.420350767789913</v>
      </c>
      <c r="L10" s="146">
        <f t="shared" si="1"/>
        <v>-118.61305723465831</v>
      </c>
      <c r="M10" s="146">
        <f t="shared" si="1"/>
        <v>-46.665101705554108</v>
      </c>
      <c r="N10" s="146">
        <f t="shared" si="1"/>
        <v>-79.545253944633728</v>
      </c>
      <c r="O10" s="146">
        <f t="shared" si="1"/>
        <v>-67.553351884560428</v>
      </c>
      <c r="P10" s="146">
        <f t="shared" si="1"/>
        <v>-72.309515832445058</v>
      </c>
      <c r="Q10" s="146">
        <f t="shared" si="1"/>
        <v>-70.775816039517565</v>
      </c>
      <c r="R10" s="146">
        <f t="shared" si="1"/>
        <v>-107.02726924618115</v>
      </c>
      <c r="S10" s="146">
        <f t="shared" si="1"/>
        <v>-141.99603758319728</v>
      </c>
      <c r="T10" s="146">
        <f t="shared" si="1"/>
        <v>-123.48932491197198</v>
      </c>
      <c r="U10" s="146">
        <f t="shared" si="1"/>
        <v>-157.71887706224874</v>
      </c>
      <c r="V10" s="146">
        <f t="shared" si="1"/>
        <v>-36.547052505916987</v>
      </c>
      <c r="W10" s="146">
        <f t="shared" si="1"/>
        <v>-44.183091266131164</v>
      </c>
      <c r="X10" s="146">
        <f t="shared" si="1"/>
        <v>-31.265739140007504</v>
      </c>
      <c r="Y10" s="146">
        <f t="shared" si="1"/>
        <v>-160.4250555821485</v>
      </c>
      <c r="Z10" s="146">
        <f t="shared" si="1"/>
        <v>-99.645211072755245</v>
      </c>
      <c r="AA10" s="146">
        <f t="shared" si="1"/>
        <v>-53.544239577749693</v>
      </c>
      <c r="AB10" s="146">
        <f t="shared" si="1"/>
        <v>-246.13445402418176</v>
      </c>
      <c r="AC10" s="146">
        <f t="shared" si="1"/>
        <v>-94.424831356901137</v>
      </c>
      <c r="AD10" s="146">
        <f t="shared" si="1"/>
        <v>-135.09896232325769</v>
      </c>
      <c r="AE10" s="146">
        <f t="shared" si="1"/>
        <v>-204.85916612046165</v>
      </c>
      <c r="AF10" s="146">
        <f t="shared" si="1"/>
        <v>-33.726155938810876</v>
      </c>
      <c r="AG10" s="146">
        <f t="shared" si="1"/>
        <v>-59.044141651173383</v>
      </c>
      <c r="AH10" s="146">
        <f t="shared" si="1"/>
        <v>-62.778227022328856</v>
      </c>
      <c r="AI10" s="146">
        <f t="shared" si="1"/>
        <v>-222.6395591725435</v>
      </c>
      <c r="AJ10" s="146">
        <f t="shared" si="1"/>
        <v>-98.1557383957376</v>
      </c>
      <c r="AK10" s="146">
        <f t="shared" si="1"/>
        <v>-43.62972358079498</v>
      </c>
      <c r="AL10" s="146">
        <f t="shared" si="1"/>
        <v>-101.10504621638189</v>
      </c>
      <c r="AM10" s="146">
        <f t="shared" si="1"/>
        <v>-30.816676645783687</v>
      </c>
      <c r="AN10" s="146">
        <f t="shared" si="1"/>
        <v>-39.879597719790063</v>
      </c>
      <c r="AO10" s="146">
        <f t="shared" si="1"/>
        <v>-74.792420069485289</v>
      </c>
      <c r="AP10" s="144"/>
    </row>
    <row r="11" spans="1:42">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row>
    <row r="12" spans="1:42" s="131" customFormat="1">
      <c r="B12" s="142" t="s">
        <v>356</v>
      </c>
      <c r="C12" s="131">
        <v>2012</v>
      </c>
      <c r="D12" s="131">
        <v>2013</v>
      </c>
      <c r="E12" s="131">
        <v>2014</v>
      </c>
      <c r="F12" s="131">
        <v>2015</v>
      </c>
      <c r="G12" s="131">
        <v>2016</v>
      </c>
      <c r="H12" s="131">
        <v>2017</v>
      </c>
      <c r="I12" s="131">
        <v>2018</v>
      </c>
      <c r="J12" s="131">
        <v>2019</v>
      </c>
      <c r="K12" s="131">
        <v>2020</v>
      </c>
      <c r="L12" s="131">
        <v>2021</v>
      </c>
      <c r="M12" s="131">
        <v>2022</v>
      </c>
      <c r="N12" s="131">
        <v>2023</v>
      </c>
      <c r="O12" s="131">
        <v>2024</v>
      </c>
      <c r="P12" s="131">
        <v>2025</v>
      </c>
      <c r="Q12" s="131">
        <v>2026</v>
      </c>
      <c r="R12" s="131">
        <v>2027</v>
      </c>
      <c r="S12" s="131">
        <v>2028</v>
      </c>
      <c r="T12" s="131">
        <v>2029</v>
      </c>
      <c r="U12" s="131">
        <v>2030</v>
      </c>
      <c r="V12" s="131">
        <v>2031</v>
      </c>
      <c r="W12" s="131">
        <v>2032</v>
      </c>
      <c r="X12" s="131">
        <v>2033</v>
      </c>
      <c r="Y12" s="131">
        <v>2034</v>
      </c>
      <c r="Z12" s="131">
        <v>2035</v>
      </c>
      <c r="AA12" s="131">
        <v>2036</v>
      </c>
      <c r="AB12" s="131">
        <v>2037</v>
      </c>
      <c r="AC12" s="131">
        <v>2038</v>
      </c>
      <c r="AD12" s="131">
        <v>2039</v>
      </c>
      <c r="AE12" s="131">
        <v>2040</v>
      </c>
      <c r="AF12" s="131">
        <v>2041</v>
      </c>
      <c r="AG12" s="131">
        <v>2042</v>
      </c>
      <c r="AH12" s="131">
        <v>2043</v>
      </c>
      <c r="AI12" s="131">
        <v>2044</v>
      </c>
      <c r="AJ12" s="131">
        <v>2045</v>
      </c>
      <c r="AK12" s="131">
        <v>2046</v>
      </c>
      <c r="AL12" s="131">
        <v>2047</v>
      </c>
      <c r="AM12" s="131">
        <v>2048</v>
      </c>
      <c r="AN12" s="131">
        <v>2049</v>
      </c>
      <c r="AO12" s="131">
        <v>2050</v>
      </c>
    </row>
    <row r="13" spans="1:42">
      <c r="B13" s="131" t="s">
        <v>350</v>
      </c>
      <c r="C13" s="143">
        <v>15361.939516067505</v>
      </c>
      <c r="D13" s="143">
        <v>15361.939516067505</v>
      </c>
      <c r="E13" s="143">
        <v>21309.321151733398</v>
      </c>
      <c r="F13" s="143">
        <v>49144.101257324219</v>
      </c>
      <c r="G13" s="143">
        <v>58385.581489562988</v>
      </c>
      <c r="H13" s="143">
        <v>78236.310405731201</v>
      </c>
      <c r="I13" s="143">
        <v>141168.45748138428</v>
      </c>
      <c r="J13" s="143">
        <v>162268.30327606201</v>
      </c>
      <c r="K13" s="143">
        <v>622110.50588989258</v>
      </c>
      <c r="L13" s="143">
        <v>1008899.5263900757</v>
      </c>
      <c r="M13" s="143">
        <v>1128498.7508544922</v>
      </c>
      <c r="N13" s="143">
        <v>1491367.5798950195</v>
      </c>
      <c r="O13" s="143">
        <v>1645512.8481445313</v>
      </c>
      <c r="P13" s="143">
        <v>2328666.3511962891</v>
      </c>
      <c r="Q13" s="143">
        <v>2803619.5827636719</v>
      </c>
      <c r="R13" s="143">
        <v>3108936.2426757813</v>
      </c>
      <c r="S13" s="143">
        <v>3219003.6594238281</v>
      </c>
      <c r="T13" s="143">
        <v>4244670.4675292969</v>
      </c>
      <c r="U13" s="143">
        <v>4743410.4653320313</v>
      </c>
      <c r="V13" s="143">
        <v>4807819.40234375</v>
      </c>
      <c r="W13" s="143">
        <v>5493183.5510253906</v>
      </c>
      <c r="X13" s="143">
        <v>5964007.1760253906</v>
      </c>
      <c r="Y13" s="143">
        <v>6771070.1674804687</v>
      </c>
      <c r="Z13" s="143">
        <v>7694714.6977539063</v>
      </c>
      <c r="AA13" s="143">
        <v>7796858.0854492187</v>
      </c>
      <c r="AB13" s="143">
        <v>8050447.8217773437</v>
      </c>
      <c r="AC13" s="143">
        <v>8172156.8056640625</v>
      </c>
      <c r="AD13" s="143">
        <v>8701893.958984375</v>
      </c>
      <c r="AE13" s="143">
        <v>9860771.541015625</v>
      </c>
      <c r="AF13" s="143">
        <v>9935985.7543945313</v>
      </c>
      <c r="AG13" s="143">
        <v>11569221.740234375</v>
      </c>
      <c r="AH13" s="143">
        <v>11801320.835845947</v>
      </c>
      <c r="AI13" s="143">
        <v>18153782.892578125</v>
      </c>
      <c r="AJ13" s="143">
        <v>18277712.854980469</v>
      </c>
      <c r="AK13" s="143">
        <v>18492593.2890625</v>
      </c>
      <c r="AL13" s="143">
        <v>18325200.965820312</v>
      </c>
      <c r="AM13" s="143">
        <v>20068319.59375</v>
      </c>
      <c r="AN13" s="143">
        <v>20153443.48046875</v>
      </c>
      <c r="AO13" s="143">
        <v>20885296.448486328</v>
      </c>
      <c r="AP13" s="131"/>
    </row>
    <row r="14" spans="1:42">
      <c r="B14" s="131" t="s">
        <v>351</v>
      </c>
      <c r="C14" s="143">
        <v>41694.913208007813</v>
      </c>
      <c r="D14" s="143">
        <v>48444.173156738281</v>
      </c>
      <c r="E14" s="143">
        <v>63463.116333007813</v>
      </c>
      <c r="F14" s="143">
        <v>90488.60693359375</v>
      </c>
      <c r="G14" s="143">
        <v>110379.11163330078</v>
      </c>
      <c r="H14" s="143">
        <v>221412.70593261719</v>
      </c>
      <c r="I14" s="143">
        <v>269027.22119140625</v>
      </c>
      <c r="J14" s="143">
        <v>338111.78051757812</v>
      </c>
      <c r="K14" s="143">
        <v>579865.353515625</v>
      </c>
      <c r="L14" s="143">
        <v>1393020.947265625</v>
      </c>
      <c r="M14" s="143">
        <v>1580364.2646484375</v>
      </c>
      <c r="N14" s="143">
        <v>2146858.251953125</v>
      </c>
      <c r="O14" s="143">
        <v>2515444.3681640625</v>
      </c>
      <c r="P14" s="143">
        <v>2801752.4814453125</v>
      </c>
      <c r="Q14" s="143">
        <v>3252622.703125</v>
      </c>
      <c r="R14" s="143">
        <v>3657310.701171875</v>
      </c>
      <c r="S14" s="143">
        <v>4218496.396484375</v>
      </c>
      <c r="T14" s="143">
        <v>4614683.79296875</v>
      </c>
      <c r="U14" s="143">
        <v>5176864.6640625</v>
      </c>
      <c r="V14" s="143">
        <v>5665585.7578125</v>
      </c>
      <c r="W14" s="143">
        <v>5981425.310546875</v>
      </c>
      <c r="X14" s="143">
        <v>6102400.724609375</v>
      </c>
      <c r="Y14" s="143">
        <v>7223030.787109375</v>
      </c>
      <c r="Z14" s="143">
        <v>10022937.29296875</v>
      </c>
      <c r="AA14" s="143">
        <v>10557876.2421875</v>
      </c>
      <c r="AB14" s="143">
        <v>15265357.51953125</v>
      </c>
      <c r="AC14" s="143">
        <v>16906733.82421875</v>
      </c>
      <c r="AD14" s="143">
        <v>18075143.8515625</v>
      </c>
      <c r="AE14" s="143">
        <v>18218637.560546875</v>
      </c>
      <c r="AF14" s="143">
        <v>19425655.228515625</v>
      </c>
      <c r="AG14" s="143">
        <v>20689813.451171875</v>
      </c>
      <c r="AH14" s="143">
        <v>20637116.138671875</v>
      </c>
      <c r="AI14" s="143">
        <v>21819131.755859375</v>
      </c>
      <c r="AJ14" s="143">
        <v>22021685.404296875</v>
      </c>
      <c r="AK14" s="143">
        <v>22163981.544921875</v>
      </c>
      <c r="AL14" s="143">
        <v>22420683.603515625</v>
      </c>
      <c r="AM14" s="143">
        <v>22421250.970703125</v>
      </c>
      <c r="AN14" s="143">
        <v>22840086.166015625</v>
      </c>
      <c r="AO14" s="143">
        <v>23322160.8671875</v>
      </c>
      <c r="AP14" s="131"/>
    </row>
    <row r="15" spans="1:42">
      <c r="B15" s="131" t="s">
        <v>352</v>
      </c>
      <c r="C15" s="143">
        <v>6267.2073669433594</v>
      </c>
      <c r="D15" s="143">
        <v>6267.2073669433594</v>
      </c>
      <c r="E15" s="143">
        <v>10882.924377441406</v>
      </c>
      <c r="F15" s="143">
        <v>13797.306060791016</v>
      </c>
      <c r="G15" s="143">
        <v>13797.306060791016</v>
      </c>
      <c r="H15" s="143">
        <v>50290.915496826172</v>
      </c>
      <c r="I15" s="143">
        <v>83291.040924072266</v>
      </c>
      <c r="J15" s="143">
        <v>110922.57012939453</v>
      </c>
      <c r="K15" s="143">
        <v>121847.48004150391</v>
      </c>
      <c r="L15" s="143">
        <v>200859.09448242187</v>
      </c>
      <c r="M15" s="143">
        <v>228063.96459960937</v>
      </c>
      <c r="N15" s="143">
        <v>281620.51538085937</v>
      </c>
      <c r="O15" s="143">
        <v>335527.96484375</v>
      </c>
      <c r="P15" s="143">
        <v>365498.02587890625</v>
      </c>
      <c r="Q15" s="143">
        <v>415990.93798828125</v>
      </c>
      <c r="R15" s="143">
        <v>830746.0654296875</v>
      </c>
      <c r="S15" s="143">
        <v>856969.4013671875</v>
      </c>
      <c r="T15" s="143">
        <v>980537.20751953125</v>
      </c>
      <c r="U15" s="143">
        <v>1396629.8725585938</v>
      </c>
      <c r="V15" s="143">
        <v>1456778.4252929688</v>
      </c>
      <c r="W15" s="143">
        <v>1401764.2241210938</v>
      </c>
      <c r="X15" s="143">
        <v>1551624.1166992188</v>
      </c>
      <c r="Y15" s="143">
        <v>1625124.4409179688</v>
      </c>
      <c r="Z15" s="143">
        <v>1804474.3449707031</v>
      </c>
      <c r="AA15" s="143">
        <v>1893903.953125</v>
      </c>
      <c r="AB15" s="143">
        <v>1912982.98828125</v>
      </c>
      <c r="AC15" s="143">
        <v>2055099.12109375</v>
      </c>
      <c r="AD15" s="143">
        <v>2255471.83984375</v>
      </c>
      <c r="AE15" s="143">
        <v>3183343.94140625</v>
      </c>
      <c r="AF15" s="143">
        <v>3232789.33984375</v>
      </c>
      <c r="AG15" s="143">
        <v>3573107.509765625</v>
      </c>
      <c r="AH15" s="143">
        <v>3781113.650390625</v>
      </c>
      <c r="AI15" s="143">
        <v>4087136.123046875</v>
      </c>
      <c r="AJ15" s="143">
        <v>4101261.375</v>
      </c>
      <c r="AK15" s="143">
        <v>4106204.76953125</v>
      </c>
      <c r="AL15" s="143">
        <v>4032300.73046875</v>
      </c>
      <c r="AM15" s="143">
        <v>4044105.4765625</v>
      </c>
      <c r="AN15" s="143">
        <v>4223031.7890625</v>
      </c>
      <c r="AO15" s="143">
        <v>4433893.49609375</v>
      </c>
      <c r="AP15" s="131"/>
    </row>
    <row r="16" spans="1:42">
      <c r="B16" s="131" t="s">
        <v>353</v>
      </c>
      <c r="C16" s="143">
        <v>11006.089599609375</v>
      </c>
      <c r="D16" s="143">
        <v>16129.367782592773</v>
      </c>
      <c r="E16" s="143">
        <v>16129.367782592773</v>
      </c>
      <c r="F16" s="143">
        <v>26809.78938293457</v>
      </c>
      <c r="G16" s="143">
        <v>50500.915603637695</v>
      </c>
      <c r="H16" s="143">
        <v>81819.350967407227</v>
      </c>
      <c r="I16" s="143">
        <v>94183.404357910156</v>
      </c>
      <c r="J16" s="143">
        <v>187658.2392578125</v>
      </c>
      <c r="K16" s="143">
        <v>309816.08963012695</v>
      </c>
      <c r="L16" s="143">
        <v>651755.43145751953</v>
      </c>
      <c r="M16" s="143">
        <v>935367.22955322266</v>
      </c>
      <c r="N16" s="143">
        <v>1017860.1005249023</v>
      </c>
      <c r="O16" s="143">
        <v>1792136.62109375</v>
      </c>
      <c r="P16" s="143">
        <v>2082698.7872314453</v>
      </c>
      <c r="Q16" s="143">
        <v>2242045.2950439453</v>
      </c>
      <c r="R16" s="143">
        <v>3386692.4910888672</v>
      </c>
      <c r="S16" s="143">
        <v>4348032.9123535156</v>
      </c>
      <c r="T16" s="143">
        <v>4604005.7722167969</v>
      </c>
      <c r="U16" s="143">
        <v>5483044.82421875</v>
      </c>
      <c r="V16" s="143">
        <v>5660704.923828125</v>
      </c>
      <c r="W16" s="143">
        <v>6076496.8271484375</v>
      </c>
      <c r="X16" s="143">
        <v>6827438.2924804687</v>
      </c>
      <c r="Y16" s="143">
        <v>7313456.3432617188</v>
      </c>
      <c r="Z16" s="143">
        <v>8658592.7373046875</v>
      </c>
      <c r="AA16" s="143">
        <v>8846987.3959960937</v>
      </c>
      <c r="AB16" s="143">
        <v>9236333.5029296875</v>
      </c>
      <c r="AC16" s="143">
        <v>9510782.3173828125</v>
      </c>
      <c r="AD16" s="143">
        <v>12952279.983398437</v>
      </c>
      <c r="AE16" s="143">
        <v>13326173.252929687</v>
      </c>
      <c r="AF16" s="143">
        <v>13427414.671875</v>
      </c>
      <c r="AG16" s="143">
        <v>12843092.176757812</v>
      </c>
      <c r="AH16" s="143">
        <v>13091775.112304687</v>
      </c>
      <c r="AI16" s="143">
        <v>13415061.320800781</v>
      </c>
      <c r="AJ16" s="143">
        <v>13663253.421386719</v>
      </c>
      <c r="AK16" s="143">
        <v>15528711.423828125</v>
      </c>
      <c r="AL16" s="143">
        <v>15063732.234375</v>
      </c>
      <c r="AM16" s="143">
        <v>15135636.9296875</v>
      </c>
      <c r="AN16" s="143">
        <v>15983795.798828125</v>
      </c>
      <c r="AO16" s="143">
        <v>16543462.951171875</v>
      </c>
      <c r="AP16" s="131"/>
    </row>
    <row r="17" spans="2:42">
      <c r="B17" s="131"/>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row>
    <row r="18" spans="2:42">
      <c r="B18" s="131" t="s">
        <v>363</v>
      </c>
      <c r="C18" s="144">
        <f>1.031*SUM(C13:C16)/1000000</f>
        <v>7.6634384331037503E-2</v>
      </c>
      <c r="D18" s="144">
        <f>1.031*SUM(D13:D16)/1000000</f>
        <v>8.8874971144834503E-2</v>
      </c>
      <c r="E18" s="144">
        <f>1.031*SUM(E13:E16)/1000000</f>
        <v>0.11525005626376342</v>
      </c>
      <c r="F18" s="144">
        <f>1.031*SUM(F13:F16)/1000000</f>
        <v>0.1858272375473175</v>
      </c>
      <c r="G18" s="145">
        <f t="shared" ref="G18:AO18" si="2">1.031*SUM(G13:G16)/1000000</f>
        <v>0.24028786514569853</v>
      </c>
      <c r="H18" s="145">
        <f t="shared" si="2"/>
        <v>0.44514382056946178</v>
      </c>
      <c r="I18" s="145">
        <f t="shared" si="2"/>
        <v>0.60588789779737096</v>
      </c>
      <c r="J18" s="145">
        <f t="shared" si="2"/>
        <v>0.82372868086945339</v>
      </c>
      <c r="K18" s="145">
        <f t="shared" si="2"/>
        <v>1.68428225137854</v>
      </c>
      <c r="L18" s="145">
        <f t="shared" si="2"/>
        <v>3.3554255845831071</v>
      </c>
      <c r="M18" s="145">
        <f t="shared" si="2"/>
        <v>3.9923353301550901</v>
      </c>
      <c r="N18" s="145">
        <f t="shared" si="2"/>
        <v>5.0907753476342776</v>
      </c>
      <c r="O18" s="145">
        <f t="shared" si="2"/>
        <v>6.483569078115722</v>
      </c>
      <c r="P18" s="145">
        <f t="shared" si="2"/>
        <v>7.8135527307702626</v>
      </c>
      <c r="Q18" s="145">
        <f t="shared" si="2"/>
        <v>8.984421153007446</v>
      </c>
      <c r="R18" s="145">
        <f t="shared" si="2"/>
        <v>11.324179750877564</v>
      </c>
      <c r="S18" s="145">
        <f t="shared" si="2"/>
        <v>13.034419943087402</v>
      </c>
      <c r="T18" s="145">
        <f t="shared" si="2"/>
        <v>14.89165805468164</v>
      </c>
      <c r="U18" s="145">
        <f t="shared" si="2"/>
        <v>17.320748270783202</v>
      </c>
      <c r="V18" s="145">
        <f t="shared" si="2"/>
        <v>18.136206053064939</v>
      </c>
      <c r="W18" s="145">
        <f t="shared" si="2"/>
        <v>19.540408880139893</v>
      </c>
      <c r="X18" s="145">
        <f t="shared" si="2"/>
        <v>21.0792798894187</v>
      </c>
      <c r="Y18" s="145">
        <f t="shared" si="2"/>
        <v>23.643594872671386</v>
      </c>
      <c r="Z18" s="145">
        <f t="shared" si="2"/>
        <v>29.054321364260982</v>
      </c>
      <c r="AA18" s="145">
        <f t="shared" si="2"/>
        <v>29.997590072737303</v>
      </c>
      <c r="AB18" s="145">
        <f t="shared" si="2"/>
        <v>35.533540609327638</v>
      </c>
      <c r="AC18" s="145">
        <f t="shared" si="2"/>
        <v>37.780760002478509</v>
      </c>
      <c r="AD18" s="145">
        <f t="shared" si="2"/>
        <v>43.286318112436518</v>
      </c>
      <c r="AE18" s="145">
        <f t="shared" si="2"/>
        <v>45.97118301107129</v>
      </c>
      <c r="AF18" s="145">
        <f t="shared" si="2"/>
        <v>47.448522189462402</v>
      </c>
      <c r="AG18" s="145">
        <f t="shared" si="2"/>
        <v>50.184167159145503</v>
      </c>
      <c r="AH18" s="145">
        <f t="shared" si="2"/>
        <v>50.839976835066736</v>
      </c>
      <c r="AI18" s="145">
        <f t="shared" si="2"/>
        <v>59.256840567145986</v>
      </c>
      <c r="AJ18" s="145">
        <f t="shared" si="2"/>
        <v>59.863894360389644</v>
      </c>
      <c r="AK18" s="145">
        <f t="shared" si="2"/>
        <v>62.160527249191404</v>
      </c>
      <c r="AL18" s="145">
        <f t="shared" si="2"/>
        <v>61.697016977739253</v>
      </c>
      <c r="AM18" s="145">
        <f t="shared" si="2"/>
        <v>63.581061672794917</v>
      </c>
      <c r="AN18" s="145">
        <f t="shared" si="2"/>
        <v>65.159568308640615</v>
      </c>
      <c r="AO18" s="145">
        <f t="shared" si="2"/>
        <v>67.205542989590569</v>
      </c>
      <c r="AP18" s="131"/>
    </row>
    <row r="19" spans="2:42">
      <c r="B19" s="131" t="s">
        <v>364</v>
      </c>
      <c r="C19" s="144">
        <f>-C18</f>
        <v>-7.6634384331037503E-2</v>
      </c>
      <c r="D19" s="144">
        <f t="shared" ref="D19:AO19" si="3">-D18</f>
        <v>-8.8874971144834503E-2</v>
      </c>
      <c r="E19" s="144">
        <f t="shared" si="3"/>
        <v>-0.11525005626376342</v>
      </c>
      <c r="F19" s="144">
        <f t="shared" si="3"/>
        <v>-0.1858272375473175</v>
      </c>
      <c r="G19" s="146">
        <f t="shared" si="3"/>
        <v>-0.24028786514569853</v>
      </c>
      <c r="H19" s="146">
        <f t="shared" si="3"/>
        <v>-0.44514382056946178</v>
      </c>
      <c r="I19" s="146">
        <f t="shared" si="3"/>
        <v>-0.60588789779737096</v>
      </c>
      <c r="J19" s="146">
        <f t="shared" si="3"/>
        <v>-0.82372868086945339</v>
      </c>
      <c r="K19" s="146">
        <f t="shared" si="3"/>
        <v>-1.68428225137854</v>
      </c>
      <c r="L19" s="146">
        <f t="shared" si="3"/>
        <v>-3.3554255845831071</v>
      </c>
      <c r="M19" s="146">
        <f t="shared" si="3"/>
        <v>-3.9923353301550901</v>
      </c>
      <c r="N19" s="146">
        <f t="shared" si="3"/>
        <v>-5.0907753476342776</v>
      </c>
      <c r="O19" s="146">
        <f t="shared" si="3"/>
        <v>-6.483569078115722</v>
      </c>
      <c r="P19" s="146">
        <f t="shared" si="3"/>
        <v>-7.8135527307702626</v>
      </c>
      <c r="Q19" s="146">
        <f t="shared" si="3"/>
        <v>-8.984421153007446</v>
      </c>
      <c r="R19" s="146">
        <f t="shared" si="3"/>
        <v>-11.324179750877564</v>
      </c>
      <c r="S19" s="146">
        <f t="shared" si="3"/>
        <v>-13.034419943087402</v>
      </c>
      <c r="T19" s="146">
        <f t="shared" si="3"/>
        <v>-14.89165805468164</v>
      </c>
      <c r="U19" s="146">
        <f t="shared" si="3"/>
        <v>-17.320748270783202</v>
      </c>
      <c r="V19" s="146">
        <f t="shared" si="3"/>
        <v>-18.136206053064939</v>
      </c>
      <c r="W19" s="146">
        <f t="shared" si="3"/>
        <v>-19.540408880139893</v>
      </c>
      <c r="X19" s="146">
        <f t="shared" si="3"/>
        <v>-21.0792798894187</v>
      </c>
      <c r="Y19" s="146">
        <f t="shared" si="3"/>
        <v>-23.643594872671386</v>
      </c>
      <c r="Z19" s="146">
        <f t="shared" si="3"/>
        <v>-29.054321364260982</v>
      </c>
      <c r="AA19" s="146">
        <f t="shared" si="3"/>
        <v>-29.997590072737303</v>
      </c>
      <c r="AB19" s="146">
        <f t="shared" si="3"/>
        <v>-35.533540609327638</v>
      </c>
      <c r="AC19" s="146">
        <f t="shared" si="3"/>
        <v>-37.780760002478509</v>
      </c>
      <c r="AD19" s="146">
        <f t="shared" si="3"/>
        <v>-43.286318112436518</v>
      </c>
      <c r="AE19" s="146">
        <f t="shared" si="3"/>
        <v>-45.97118301107129</v>
      </c>
      <c r="AF19" s="146">
        <f t="shared" si="3"/>
        <v>-47.448522189462402</v>
      </c>
      <c r="AG19" s="146">
        <f t="shared" si="3"/>
        <v>-50.184167159145503</v>
      </c>
      <c r="AH19" s="146">
        <f t="shared" si="3"/>
        <v>-50.839976835066736</v>
      </c>
      <c r="AI19" s="146">
        <f t="shared" si="3"/>
        <v>-59.256840567145986</v>
      </c>
      <c r="AJ19" s="146">
        <f t="shared" si="3"/>
        <v>-59.863894360389644</v>
      </c>
      <c r="AK19" s="146">
        <f t="shared" si="3"/>
        <v>-62.160527249191404</v>
      </c>
      <c r="AL19" s="146">
        <f t="shared" si="3"/>
        <v>-61.697016977739253</v>
      </c>
      <c r="AM19" s="146">
        <f t="shared" si="3"/>
        <v>-63.581061672794917</v>
      </c>
      <c r="AN19" s="146">
        <f t="shared" si="3"/>
        <v>-65.159568308640615</v>
      </c>
      <c r="AO19" s="146">
        <f t="shared" si="3"/>
        <v>-67.205542989590569</v>
      </c>
      <c r="AP19" s="131"/>
    </row>
    <row r="20" spans="2:42">
      <c r="B20" s="131"/>
      <c r="C20" s="131"/>
      <c r="D20" s="131"/>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row>
    <row r="21" spans="2:42">
      <c r="B21" s="142" t="s">
        <v>341</v>
      </c>
      <c r="C21" s="131">
        <v>2012</v>
      </c>
      <c r="D21" s="131">
        <v>2013</v>
      </c>
      <c r="E21" s="131">
        <v>2014</v>
      </c>
      <c r="F21" s="131">
        <v>2015</v>
      </c>
      <c r="G21" s="131">
        <v>2016</v>
      </c>
      <c r="H21" s="131">
        <v>2017</v>
      </c>
      <c r="I21" s="131">
        <v>2018</v>
      </c>
      <c r="J21" s="131">
        <v>2019</v>
      </c>
      <c r="K21" s="131">
        <v>2020</v>
      </c>
      <c r="L21" s="131">
        <v>2021</v>
      </c>
      <c r="M21" s="131">
        <v>2022</v>
      </c>
      <c r="N21" s="131">
        <v>2023</v>
      </c>
      <c r="O21" s="131">
        <v>2024</v>
      </c>
      <c r="P21" s="131">
        <v>2025</v>
      </c>
      <c r="Q21" s="131">
        <v>2026</v>
      </c>
      <c r="R21" s="131">
        <v>2027</v>
      </c>
      <c r="S21" s="131">
        <v>2028</v>
      </c>
      <c r="T21" s="131">
        <v>2029</v>
      </c>
      <c r="U21" s="131">
        <v>2030</v>
      </c>
      <c r="V21" s="131">
        <v>2031</v>
      </c>
      <c r="W21" s="131">
        <v>2032</v>
      </c>
      <c r="X21" s="131">
        <v>2033</v>
      </c>
      <c r="Y21" s="131">
        <v>2034</v>
      </c>
      <c r="Z21" s="131">
        <v>2035</v>
      </c>
      <c r="AA21" s="131">
        <v>2036</v>
      </c>
      <c r="AB21" s="131">
        <v>2037</v>
      </c>
      <c r="AC21" s="131">
        <v>2038</v>
      </c>
      <c r="AD21" s="131">
        <v>2039</v>
      </c>
      <c r="AE21" s="131">
        <v>2040</v>
      </c>
      <c r="AF21" s="131">
        <v>2041</v>
      </c>
      <c r="AG21" s="131">
        <v>2042</v>
      </c>
      <c r="AH21" s="131">
        <v>2043</v>
      </c>
      <c r="AI21" s="131">
        <v>2044</v>
      </c>
      <c r="AJ21" s="131">
        <v>2045</v>
      </c>
      <c r="AK21" s="131">
        <v>2046</v>
      </c>
      <c r="AL21" s="131">
        <v>2047</v>
      </c>
      <c r="AM21" s="131">
        <v>2048</v>
      </c>
      <c r="AN21" s="131">
        <v>2049</v>
      </c>
      <c r="AO21" s="131">
        <v>2050</v>
      </c>
      <c r="AP21" s="131"/>
    </row>
    <row r="22" spans="2:42">
      <c r="B22" s="131" t="s">
        <v>350</v>
      </c>
      <c r="C22" s="143">
        <v>0</v>
      </c>
      <c r="D22" s="143">
        <v>0</v>
      </c>
      <c r="E22" s="143">
        <v>0</v>
      </c>
      <c r="F22" s="143">
        <v>0</v>
      </c>
      <c r="G22" s="143">
        <v>0</v>
      </c>
      <c r="H22" s="143">
        <v>0</v>
      </c>
      <c r="I22" s="143">
        <v>0</v>
      </c>
      <c r="J22" s="143">
        <v>0</v>
      </c>
      <c r="K22" s="143">
        <v>0</v>
      </c>
      <c r="L22" s="143">
        <v>0</v>
      </c>
      <c r="M22" s="143">
        <v>0</v>
      </c>
      <c r="N22" s="143">
        <v>0</v>
      </c>
      <c r="O22" s="143">
        <v>0</v>
      </c>
      <c r="P22" s="143">
        <v>0</v>
      </c>
      <c r="Q22" s="143">
        <v>0</v>
      </c>
      <c r="R22" s="143">
        <v>0</v>
      </c>
      <c r="S22" s="143">
        <v>0</v>
      </c>
      <c r="T22" s="143">
        <v>2417.224064707756</v>
      </c>
      <c r="U22" s="143">
        <v>10326.433093547821</v>
      </c>
      <c r="V22" s="143">
        <v>0</v>
      </c>
      <c r="W22" s="143">
        <v>0</v>
      </c>
      <c r="X22" s="143">
        <v>0</v>
      </c>
      <c r="Y22" s="143">
        <v>0</v>
      </c>
      <c r="Z22" s="143">
        <v>1784.2484731078148</v>
      </c>
      <c r="AA22" s="143">
        <v>15952.643906593323</v>
      </c>
      <c r="AB22" s="143">
        <v>0</v>
      </c>
      <c r="AC22" s="143">
        <v>0</v>
      </c>
      <c r="AD22" s="143">
        <v>0</v>
      </c>
      <c r="AE22" s="143">
        <v>18275.54727935791</v>
      </c>
      <c r="AF22" s="143">
        <v>17719.542221069336</v>
      </c>
      <c r="AG22" s="143">
        <v>16567.405654907227</v>
      </c>
      <c r="AH22" s="143">
        <v>18934.552967071533</v>
      </c>
      <c r="AI22" s="143">
        <v>21156.506053924561</v>
      </c>
      <c r="AJ22" s="143">
        <v>18173.239101409912</v>
      </c>
      <c r="AK22" s="143">
        <v>25460.66060256958</v>
      </c>
      <c r="AL22" s="143">
        <v>31901.531711578369</v>
      </c>
      <c r="AM22" s="143">
        <v>54586.902372837067</v>
      </c>
      <c r="AN22" s="143">
        <v>73703.795534968376</v>
      </c>
      <c r="AO22" s="143">
        <v>116091.41856336594</v>
      </c>
      <c r="AP22" s="131"/>
    </row>
    <row r="23" spans="2:42">
      <c r="B23" s="131" t="s">
        <v>351</v>
      </c>
      <c r="C23" s="143">
        <v>0</v>
      </c>
      <c r="D23" s="143">
        <v>0</v>
      </c>
      <c r="E23" s="143">
        <v>0</v>
      </c>
      <c r="F23" s="143">
        <v>0</v>
      </c>
      <c r="G23" s="143">
        <v>0</v>
      </c>
      <c r="H23" s="143">
        <v>0</v>
      </c>
      <c r="I23" s="143">
        <v>0</v>
      </c>
      <c r="J23" s="143">
        <v>0</v>
      </c>
      <c r="K23" s="143">
        <v>0</v>
      </c>
      <c r="L23" s="143">
        <v>0</v>
      </c>
      <c r="M23" s="143">
        <v>0</v>
      </c>
      <c r="N23" s="143">
        <v>0</v>
      </c>
      <c r="O23" s="143">
        <v>0</v>
      </c>
      <c r="P23" s="143">
        <v>0</v>
      </c>
      <c r="Q23" s="143">
        <v>0</v>
      </c>
      <c r="R23" s="143">
        <v>0</v>
      </c>
      <c r="S23" s="143">
        <v>2287.3922271728516</v>
      </c>
      <c r="T23" s="143">
        <v>6561.8901214599609</v>
      </c>
      <c r="U23" s="143">
        <v>2583.4473724365234</v>
      </c>
      <c r="V23" s="143">
        <v>0</v>
      </c>
      <c r="W23" s="143">
        <v>2367.8368225097656</v>
      </c>
      <c r="X23" s="143">
        <v>7286.2572631835937</v>
      </c>
      <c r="Y23" s="143">
        <v>22457.703918457031</v>
      </c>
      <c r="Z23" s="143">
        <v>4762.4251556396484</v>
      </c>
      <c r="AA23" s="143">
        <v>25052.86572265625</v>
      </c>
      <c r="AB23" s="143">
        <v>27952.585327148438</v>
      </c>
      <c r="AC23" s="143">
        <v>67280.634857177734</v>
      </c>
      <c r="AD23" s="143">
        <v>22722.856460571289</v>
      </c>
      <c r="AE23" s="143">
        <v>226345.30358886719</v>
      </c>
      <c r="AF23" s="143">
        <v>284619.47387695312</v>
      </c>
      <c r="AG23" s="143">
        <v>97099.396118164063</v>
      </c>
      <c r="AH23" s="143">
        <v>154195.43139648437</v>
      </c>
      <c r="AI23" s="143">
        <v>182102.33819580078</v>
      </c>
      <c r="AJ23" s="143">
        <v>212841.52172851562</v>
      </c>
      <c r="AK23" s="143">
        <v>441908.09765625</v>
      </c>
      <c r="AL23" s="143">
        <v>582344.61108398437</v>
      </c>
      <c r="AM23" s="143">
        <v>906590.47412109375</v>
      </c>
      <c r="AN23" s="143">
        <v>936269.6865234375</v>
      </c>
      <c r="AO23" s="143">
        <v>1488506.2165794373</v>
      </c>
      <c r="AP23" s="131"/>
    </row>
    <row r="24" spans="2:42">
      <c r="B24" s="131" t="s">
        <v>352</v>
      </c>
      <c r="C24" s="143">
        <v>0</v>
      </c>
      <c r="D24" s="143">
        <v>0</v>
      </c>
      <c r="E24" s="143">
        <v>0</v>
      </c>
      <c r="F24" s="143">
        <v>0</v>
      </c>
      <c r="G24" s="143">
        <v>0</v>
      </c>
      <c r="H24" s="143">
        <v>0</v>
      </c>
      <c r="I24" s="143">
        <v>0</v>
      </c>
      <c r="J24" s="143">
        <v>0</v>
      </c>
      <c r="K24" s="143">
        <v>0</v>
      </c>
      <c r="L24" s="143">
        <v>0</v>
      </c>
      <c r="M24" s="143">
        <v>0</v>
      </c>
      <c r="N24" s="143">
        <v>0</v>
      </c>
      <c r="O24" s="143">
        <v>0</v>
      </c>
      <c r="P24" s="143">
        <v>0</v>
      </c>
      <c r="Q24" s="143">
        <v>0</v>
      </c>
      <c r="R24" s="143">
        <v>0</v>
      </c>
      <c r="S24" s="143">
        <v>0</v>
      </c>
      <c r="T24" s="143">
        <v>0</v>
      </c>
      <c r="U24" s="143">
        <v>0</v>
      </c>
      <c r="V24" s="143">
        <v>0</v>
      </c>
      <c r="W24" s="143">
        <v>0</v>
      </c>
      <c r="X24" s="143">
        <v>0</v>
      </c>
      <c r="Y24" s="143">
        <v>0</v>
      </c>
      <c r="Z24" s="143">
        <v>0</v>
      </c>
      <c r="AA24" s="143">
        <v>0</v>
      </c>
      <c r="AB24" s="143">
        <v>0</v>
      </c>
      <c r="AC24" s="143">
        <v>0</v>
      </c>
      <c r="AD24" s="143">
        <v>0</v>
      </c>
      <c r="AE24" s="143">
        <v>0</v>
      </c>
      <c r="AF24" s="143">
        <v>0</v>
      </c>
      <c r="AG24" s="143">
        <v>0</v>
      </c>
      <c r="AH24" s="143">
        <v>0</v>
      </c>
      <c r="AI24" s="143">
        <v>11005.698852539063</v>
      </c>
      <c r="AJ24" s="143">
        <v>12771.146728515625</v>
      </c>
      <c r="AK24" s="143">
        <v>18635.30712890625</v>
      </c>
      <c r="AL24" s="143">
        <v>30045.30126953125</v>
      </c>
      <c r="AM24" s="143">
        <v>18912.372802734375</v>
      </c>
      <c r="AN24" s="143">
        <v>48300.8193359375</v>
      </c>
      <c r="AO24" s="143">
        <v>73597.19873046875</v>
      </c>
      <c r="AP24" s="131"/>
    </row>
    <row r="25" spans="2:42">
      <c r="B25" s="131" t="s">
        <v>353</v>
      </c>
      <c r="C25" s="143">
        <v>0</v>
      </c>
      <c r="D25" s="143">
        <v>0</v>
      </c>
      <c r="E25" s="143">
        <v>0</v>
      </c>
      <c r="F25" s="143">
        <v>0</v>
      </c>
      <c r="G25" s="143">
        <v>0</v>
      </c>
      <c r="H25" s="143">
        <v>0</v>
      </c>
      <c r="I25" s="143">
        <v>0</v>
      </c>
      <c r="J25" s="143">
        <v>0</v>
      </c>
      <c r="K25" s="143">
        <v>0</v>
      </c>
      <c r="L25" s="143">
        <v>0</v>
      </c>
      <c r="M25" s="143">
        <v>0</v>
      </c>
      <c r="N25" s="143">
        <v>0</v>
      </c>
      <c r="O25" s="143">
        <v>0</v>
      </c>
      <c r="P25" s="143">
        <v>0</v>
      </c>
      <c r="Q25" s="143">
        <v>0</v>
      </c>
      <c r="R25" s="143">
        <v>0</v>
      </c>
      <c r="S25" s="143">
        <v>0</v>
      </c>
      <c r="T25" s="143">
        <v>0</v>
      </c>
      <c r="U25" s="143">
        <v>0</v>
      </c>
      <c r="V25" s="143">
        <v>484.59297561645508</v>
      </c>
      <c r="W25" s="143">
        <v>7378.4086456298828</v>
      </c>
      <c r="X25" s="143">
        <v>19130.699890136719</v>
      </c>
      <c r="Y25" s="143">
        <v>45813.207214355469</v>
      </c>
      <c r="Z25" s="143">
        <v>60618.960266113281</v>
      </c>
      <c r="AA25" s="143">
        <v>82799.970413208008</v>
      </c>
      <c r="AB25" s="143">
        <v>44806.093124389648</v>
      </c>
      <c r="AC25" s="143">
        <v>84900.162231445313</v>
      </c>
      <c r="AD25" s="143">
        <v>17057.990570068359</v>
      </c>
      <c r="AE25" s="143">
        <v>105054.37280273437</v>
      </c>
      <c r="AF25" s="143">
        <v>26793.988494873047</v>
      </c>
      <c r="AG25" s="143">
        <v>40861.330131530762</v>
      </c>
      <c r="AH25" s="143">
        <v>51273.770904541016</v>
      </c>
      <c r="AI25" s="143">
        <v>56770.929077148437</v>
      </c>
      <c r="AJ25" s="143">
        <v>59906.608917236328</v>
      </c>
      <c r="AK25" s="143">
        <v>76947.268859863281</v>
      </c>
      <c r="AL25" s="143">
        <v>101779.56744384766</v>
      </c>
      <c r="AM25" s="143">
        <v>159976.36279296875</v>
      </c>
      <c r="AN25" s="143">
        <v>160337.23352050781</v>
      </c>
      <c r="AO25" s="143">
        <v>219590.82104492187</v>
      </c>
      <c r="AP25" s="131"/>
    </row>
    <row r="26" spans="2:42">
      <c r="B26" s="131"/>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row>
    <row r="27" spans="2:42">
      <c r="B27" s="131" t="s">
        <v>365</v>
      </c>
      <c r="C27" s="144">
        <f>1.031*SUM(C22:C25)/1000000</f>
        <v>0</v>
      </c>
      <c r="D27" s="144">
        <f>1.031*SUM(D22:D25)/1000000</f>
        <v>0</v>
      </c>
      <c r="E27" s="144">
        <f>1.031*SUM(E22:E25)/1000000</f>
        <v>0</v>
      </c>
      <c r="F27" s="144">
        <f>1.031*SUM(F22:F25)/1000000</f>
        <v>0</v>
      </c>
      <c r="G27" s="145">
        <f t="shared" ref="G27:AO27" si="4">1.031*SUM(G22:G25)/1000000</f>
        <v>0</v>
      </c>
      <c r="H27" s="145">
        <f t="shared" si="4"/>
        <v>0</v>
      </c>
      <c r="I27" s="145">
        <f t="shared" si="4"/>
        <v>0</v>
      </c>
      <c r="J27" s="145">
        <f t="shared" si="4"/>
        <v>0</v>
      </c>
      <c r="K27" s="145">
        <f t="shared" si="4"/>
        <v>0</v>
      </c>
      <c r="L27" s="145">
        <f t="shared" si="4"/>
        <v>0</v>
      </c>
      <c r="M27" s="145">
        <f t="shared" si="4"/>
        <v>0</v>
      </c>
      <c r="N27" s="145">
        <f t="shared" si="4"/>
        <v>0</v>
      </c>
      <c r="O27" s="145">
        <f t="shared" si="4"/>
        <v>0</v>
      </c>
      <c r="P27" s="145">
        <f t="shared" si="4"/>
        <v>0</v>
      </c>
      <c r="Q27" s="145">
        <f t="shared" si="4"/>
        <v>0</v>
      </c>
      <c r="R27" s="145">
        <f t="shared" si="4"/>
        <v>0</v>
      </c>
      <c r="S27" s="145">
        <f t="shared" si="4"/>
        <v>2.3583013862152097E-3</v>
      </c>
      <c r="T27" s="145">
        <f t="shared" si="4"/>
        <v>9.2574667259389155E-3</v>
      </c>
      <c r="U27" s="145">
        <f t="shared" si="4"/>
        <v>1.3310086760429858E-2</v>
      </c>
      <c r="V27" s="145">
        <f t="shared" si="4"/>
        <v>4.996153578605652E-4</v>
      </c>
      <c r="W27" s="145">
        <f t="shared" si="4"/>
        <v>1.0048379077651977E-2</v>
      </c>
      <c r="X27" s="145">
        <f t="shared" si="4"/>
        <v>2.7235882825073242E-2</v>
      </c>
      <c r="Y27" s="145">
        <f t="shared" si="4"/>
        <v>7.0387309377929683E-2</v>
      </c>
      <c r="Z27" s="145">
        <f t="shared" si="4"/>
        <v>6.9247768545601412E-2</v>
      </c>
      <c r="AA27" s="145">
        <f t="shared" si="4"/>
        <v>0.12764344992377377</v>
      </c>
      <c r="AB27" s="145">
        <f t="shared" si="4"/>
        <v>7.5014197483535758E-2</v>
      </c>
      <c r="AC27" s="145">
        <f t="shared" si="4"/>
        <v>0.15689840179837036</v>
      </c>
      <c r="AD27" s="145">
        <f t="shared" si="4"/>
        <v>4.1014053288589473E-2</v>
      </c>
      <c r="AE27" s="145">
        <f t="shared" si="4"/>
        <v>0.36051515560475916</v>
      </c>
      <c r="AF27" s="145">
        <f t="shared" si="4"/>
        <v>0.33933612773527527</v>
      </c>
      <c r="AG27" s="145">
        <f t="shared" si="4"/>
        <v>0.15931850399364469</v>
      </c>
      <c r="AH27" s="145">
        <f t="shared" si="4"/>
        <v>0.23136027168140791</v>
      </c>
      <c r="AI27" s="145">
        <f t="shared" si="4"/>
        <v>0.27943757181697459</v>
      </c>
      <c r="AJ27" s="145">
        <f t="shared" si="4"/>
        <v>0.31310698448642349</v>
      </c>
      <c r="AK27" s="145">
        <f t="shared" si="4"/>
        <v>0.58040282560926426</v>
      </c>
      <c r="AL27" s="145">
        <f t="shared" si="4"/>
        <v>0.7691992128657188</v>
      </c>
      <c r="AM27" s="145">
        <f t="shared" si="4"/>
        <v>1.1754081615644125</v>
      </c>
      <c r="AN27" s="145">
        <f t="shared" si="4"/>
        <v>1.2563884924972115</v>
      </c>
      <c r="AO27" s="145">
        <f t="shared" si="4"/>
        <v>1.9566170102206575</v>
      </c>
      <c r="AP27" s="131"/>
    </row>
    <row r="28" spans="2:42">
      <c r="B28" s="131" t="s">
        <v>366</v>
      </c>
      <c r="C28" s="144">
        <f>-C27</f>
        <v>0</v>
      </c>
      <c r="D28" s="144">
        <f t="shared" ref="D28:AO28" si="5">-D27</f>
        <v>0</v>
      </c>
      <c r="E28" s="144">
        <f t="shared" si="5"/>
        <v>0</v>
      </c>
      <c r="F28" s="144">
        <f t="shared" si="5"/>
        <v>0</v>
      </c>
      <c r="G28" s="146">
        <f t="shared" si="5"/>
        <v>0</v>
      </c>
      <c r="H28" s="146">
        <f t="shared" si="5"/>
        <v>0</v>
      </c>
      <c r="I28" s="146">
        <f t="shared" si="5"/>
        <v>0</v>
      </c>
      <c r="J28" s="146">
        <f t="shared" si="5"/>
        <v>0</v>
      </c>
      <c r="K28" s="146">
        <f t="shared" si="5"/>
        <v>0</v>
      </c>
      <c r="L28" s="146">
        <f t="shared" si="5"/>
        <v>0</v>
      </c>
      <c r="M28" s="146">
        <f t="shared" si="5"/>
        <v>0</v>
      </c>
      <c r="N28" s="146">
        <f t="shared" si="5"/>
        <v>0</v>
      </c>
      <c r="O28" s="146">
        <f t="shared" si="5"/>
        <v>0</v>
      </c>
      <c r="P28" s="146">
        <f t="shared" si="5"/>
        <v>0</v>
      </c>
      <c r="Q28" s="146">
        <f t="shared" si="5"/>
        <v>0</v>
      </c>
      <c r="R28" s="146">
        <f t="shared" si="5"/>
        <v>0</v>
      </c>
      <c r="S28" s="146">
        <f t="shared" si="5"/>
        <v>-2.3583013862152097E-3</v>
      </c>
      <c r="T28" s="146">
        <f t="shared" si="5"/>
        <v>-9.2574667259389155E-3</v>
      </c>
      <c r="U28" s="146">
        <f t="shared" si="5"/>
        <v>-1.3310086760429858E-2</v>
      </c>
      <c r="V28" s="146">
        <f t="shared" si="5"/>
        <v>-4.996153578605652E-4</v>
      </c>
      <c r="W28" s="146">
        <f t="shared" si="5"/>
        <v>-1.0048379077651977E-2</v>
      </c>
      <c r="X28" s="146">
        <f t="shared" si="5"/>
        <v>-2.7235882825073242E-2</v>
      </c>
      <c r="Y28" s="146">
        <f t="shared" si="5"/>
        <v>-7.0387309377929683E-2</v>
      </c>
      <c r="Z28" s="146">
        <f t="shared" si="5"/>
        <v>-6.9247768545601412E-2</v>
      </c>
      <c r="AA28" s="146">
        <f t="shared" si="5"/>
        <v>-0.12764344992377377</v>
      </c>
      <c r="AB28" s="146">
        <f t="shared" si="5"/>
        <v>-7.5014197483535758E-2</v>
      </c>
      <c r="AC28" s="146">
        <f t="shared" si="5"/>
        <v>-0.15689840179837036</v>
      </c>
      <c r="AD28" s="146">
        <f t="shared" si="5"/>
        <v>-4.1014053288589473E-2</v>
      </c>
      <c r="AE28" s="146">
        <f t="shared" si="5"/>
        <v>-0.36051515560475916</v>
      </c>
      <c r="AF28" s="146">
        <f t="shared" si="5"/>
        <v>-0.33933612773527527</v>
      </c>
      <c r="AG28" s="146">
        <f t="shared" si="5"/>
        <v>-0.15931850399364469</v>
      </c>
      <c r="AH28" s="146">
        <f t="shared" si="5"/>
        <v>-0.23136027168140791</v>
      </c>
      <c r="AI28" s="146">
        <f t="shared" si="5"/>
        <v>-0.27943757181697459</v>
      </c>
      <c r="AJ28" s="146">
        <f t="shared" si="5"/>
        <v>-0.31310698448642349</v>
      </c>
      <c r="AK28" s="146">
        <f t="shared" si="5"/>
        <v>-0.58040282560926426</v>
      </c>
      <c r="AL28" s="146">
        <f t="shared" si="5"/>
        <v>-0.7691992128657188</v>
      </c>
      <c r="AM28" s="146">
        <f t="shared" si="5"/>
        <v>-1.1754081615644125</v>
      </c>
      <c r="AN28" s="146">
        <f t="shared" si="5"/>
        <v>-1.2563884924972115</v>
      </c>
      <c r="AO28" s="146">
        <f t="shared" si="5"/>
        <v>-1.9566170102206575</v>
      </c>
      <c r="AP28" s="131"/>
    </row>
    <row r="29" spans="2:42">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31"/>
      <c r="AL29" s="131"/>
      <c r="AM29" s="131"/>
      <c r="AN29" s="131"/>
      <c r="AO29" s="131"/>
      <c r="AP29" s="131"/>
    </row>
    <row r="30" spans="2:42">
      <c r="B30" s="131"/>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1"/>
      <c r="AL30" s="131"/>
      <c r="AM30" s="131"/>
      <c r="AN30" s="131"/>
      <c r="AO30" s="131"/>
      <c r="AP30" s="13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12" sqref="B12"/>
      <selection pane="topRight" activeCell="B12" sqref="B12"/>
      <selection pane="bottomLeft" activeCell="B12" sqref="B12"/>
      <selection pane="bottomRight" activeCell="C1" sqref="C1"/>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85546875" style="4" bestFit="1" customWidth="1"/>
    <col min="8" max="8" width="8.7109375" style="4" customWidth="1"/>
    <col min="9" max="9" width="9.85546875" style="4" customWidth="1"/>
    <col min="10" max="12" width="8.7109375" style="4" customWidth="1"/>
    <col min="13" max="13" width="11.28515625" style="4" bestFit="1" customWidth="1"/>
    <col min="14" max="35" width="8.7109375" style="4" customWidth="1"/>
    <col min="36" max="36" width="9.85546875" style="4" bestFit="1" customWidth="1"/>
    <col min="3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338</v>
      </c>
      <c r="C1" s="3" t="s">
        <v>371</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-193.00654578144321</v>
      </c>
      <c r="D4" s="9"/>
      <c r="E4" s="9"/>
      <c r="F4" s="84"/>
      <c r="G4" s="9"/>
      <c r="I4" s="39"/>
      <c r="AQ4" s="22"/>
      <c r="AR4" s="22"/>
      <c r="AS4" s="22"/>
      <c r="AT4" s="22"/>
      <c r="AU4" s="22"/>
      <c r="AV4" s="22"/>
      <c r="AW4" s="22"/>
      <c r="AX4" s="22"/>
      <c r="AY4" s="22"/>
      <c r="AZ4" s="22"/>
      <c r="BA4" s="22"/>
      <c r="BB4" s="22"/>
      <c r="BC4" s="22"/>
      <c r="BD4" s="22"/>
    </row>
    <row r="5" spans="1:56">
      <c r="B5" s="47">
        <v>24</v>
      </c>
      <c r="C5" s="43">
        <f>INDEX($E$81:$BD$81,1,$C$9+$B5-1)</f>
        <v>-326.35401289346873</v>
      </c>
      <c r="D5" s="18"/>
      <c r="E5" s="62"/>
      <c r="F5" s="9"/>
      <c r="G5" s="9"/>
      <c r="AQ5" s="22"/>
      <c r="AR5" s="22"/>
      <c r="AS5" s="22"/>
      <c r="AT5" s="22"/>
      <c r="AU5" s="22"/>
      <c r="AV5" s="22"/>
      <c r="AW5" s="22"/>
      <c r="AX5" s="22"/>
      <c r="AY5" s="22"/>
      <c r="AZ5" s="22"/>
      <c r="BA5" s="22"/>
      <c r="BB5" s="22"/>
      <c r="BC5" s="22"/>
      <c r="BD5" s="22"/>
    </row>
    <row r="6" spans="1:56">
      <c r="B6" s="47">
        <v>32</v>
      </c>
      <c r="C6" s="43">
        <f>INDEX($E$81:$BD$81,1,$C$9+$B6-1)</f>
        <v>-389.45338614811732</v>
      </c>
      <c r="D6" s="9"/>
      <c r="E6" s="9"/>
      <c r="F6" s="9"/>
      <c r="G6" s="9"/>
      <c r="AQ6" s="22"/>
      <c r="AR6" s="22"/>
      <c r="AS6" s="22"/>
      <c r="AT6" s="22"/>
      <c r="AU6" s="22"/>
      <c r="AV6" s="22"/>
      <c r="AW6" s="22"/>
      <c r="AX6" s="22"/>
      <c r="AY6" s="22"/>
      <c r="AZ6" s="22"/>
      <c r="BA6" s="22"/>
      <c r="BB6" s="22"/>
      <c r="BC6" s="22"/>
      <c r="BD6" s="22"/>
    </row>
    <row r="7" spans="1:56">
      <c r="B7" s="47">
        <v>45</v>
      </c>
      <c r="C7" s="43">
        <f>INDEX($E$81:$BD$81,1,$C$9+$B7-1)</f>
        <v>-490.75879594375476</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5" t="s">
        <v>11</v>
      </c>
      <c r="B13" s="60" t="s">
        <v>158</v>
      </c>
      <c r="C13" s="59"/>
      <c r="D13" s="60" t="s">
        <v>40</v>
      </c>
      <c r="E13" s="61">
        <v>-4.9967780358107907</v>
      </c>
      <c r="F13" s="61">
        <v>-13.805829942860351</v>
      </c>
      <c r="G13" s="61">
        <v>-17.536008935012084</v>
      </c>
      <c r="H13" s="61">
        <v>-34.052973186944087</v>
      </c>
      <c r="I13" s="61">
        <v>-67.915894579403925</v>
      </c>
      <c r="J13" s="61">
        <v>-166.16941301256151</v>
      </c>
      <c r="K13" s="61">
        <v>-77.81825257628519</v>
      </c>
      <c r="L13" s="61">
        <v>-127.95450044843392</v>
      </c>
      <c r="M13" s="61">
        <v>-175.44486804060548</v>
      </c>
      <c r="N13" s="61">
        <v>-109.46694723673924</v>
      </c>
      <c r="O13" s="61">
        <v>-90.870403833757649</v>
      </c>
      <c r="P13" s="61">
        <v>-216.45665332845408</v>
      </c>
      <c r="Q13" s="61">
        <v>-148.41582875482698</v>
      </c>
      <c r="R13" s="61">
        <v>-133.51917017426365</v>
      </c>
      <c r="S13" s="61">
        <v>-224.58607556278125</v>
      </c>
      <c r="T13" s="61">
        <v>-63.436837505430965</v>
      </c>
      <c r="U13" s="61">
        <v>-54.495286148149411</v>
      </c>
      <c r="V13" s="61">
        <v>-93.263217466694329</v>
      </c>
      <c r="W13" s="61">
        <v>-190.25934842763499</v>
      </c>
      <c r="X13" s="61">
        <v>-240.45355040870214</v>
      </c>
      <c r="Y13" s="61">
        <v>-52.340972297980464</v>
      </c>
      <c r="Z13" s="61">
        <v>-283.18946745196627</v>
      </c>
      <c r="AA13" s="61">
        <v>-146.42251692290552</v>
      </c>
      <c r="AB13" s="61">
        <v>-128.85765710498535</v>
      </c>
      <c r="AC13" s="61">
        <v>-103.72195189980664</v>
      </c>
      <c r="AD13" s="61">
        <v>-82.017459265367066</v>
      </c>
      <c r="AE13" s="61">
        <v>-246.41327880152878</v>
      </c>
      <c r="AF13" s="61">
        <v>-44.840428517469725</v>
      </c>
      <c r="AG13" s="61">
        <v>-238.11757011270603</v>
      </c>
      <c r="AH13" s="61">
        <v>-8.0454095210574952</v>
      </c>
      <c r="AI13" s="61">
        <v>-201.64538757931933</v>
      </c>
      <c r="AJ13" s="61">
        <v>-108.77635384029345</v>
      </c>
      <c r="AK13" s="61">
        <v>-132.70948268641368</v>
      </c>
      <c r="AL13" s="61">
        <v>-225.2858731880664</v>
      </c>
      <c r="AM13" s="61">
        <v>-118.07387881959863</v>
      </c>
      <c r="AN13" s="61"/>
      <c r="AO13" s="61"/>
      <c r="AP13" s="61"/>
      <c r="AQ13" s="61"/>
      <c r="AR13" s="61"/>
      <c r="AS13" s="61"/>
      <c r="AT13" s="61"/>
      <c r="AU13" s="61"/>
      <c r="AV13" s="61"/>
      <c r="AW13" s="61"/>
      <c r="AX13" s="60"/>
      <c r="AY13" s="60"/>
      <c r="AZ13" s="60"/>
      <c r="BA13" s="60"/>
      <c r="BB13" s="60"/>
      <c r="BC13" s="60"/>
      <c r="BD13" s="60"/>
    </row>
    <row r="14" spans="1:56">
      <c r="A14" s="186"/>
      <c r="B14" s="60" t="s">
        <v>175</v>
      </c>
      <c r="C14" s="59"/>
      <c r="D14" s="60" t="s">
        <v>40</v>
      </c>
      <c r="E14" s="61">
        <v>-0.12902630929721975</v>
      </c>
      <c r="F14" s="61">
        <v>-0.19144255121970941</v>
      </c>
      <c r="G14" s="61">
        <v>-0.261516025311058</v>
      </c>
      <c r="H14" s="61">
        <v>-0.40930265517649456</v>
      </c>
      <c r="I14" s="61">
        <v>-0.71037118166081237</v>
      </c>
      <c r="J14" s="61">
        <v>-1.4184264537852189</v>
      </c>
      <c r="K14" s="61">
        <v>-1.7521877351565818</v>
      </c>
      <c r="L14" s="61">
        <v>-2.2967166630696907</v>
      </c>
      <c r="M14" s="61">
        <v>-2.9856831609324792</v>
      </c>
      <c r="N14" s="61">
        <v>-3.4158015845296021</v>
      </c>
      <c r="O14" s="61">
        <v>-3.7679092452005003</v>
      </c>
      <c r="P14" s="61">
        <v>-4.5940758061561588</v>
      </c>
      <c r="Q14" s="61">
        <v>-5.1775163511039723</v>
      </c>
      <c r="R14" s="61">
        <v>-5.6261678788419189</v>
      </c>
      <c r="S14" s="61">
        <v>-6.5200455229652095</v>
      </c>
      <c r="T14" s="61">
        <v>-6.768640316464233</v>
      </c>
      <c r="U14" s="61">
        <v>-6.963209979377929</v>
      </c>
      <c r="V14" s="61">
        <v>-7.2842803787958976</v>
      </c>
      <c r="W14" s="61">
        <v>-7.9607999236029041</v>
      </c>
      <c r="X14" s="61">
        <v>-8.8582077043007796</v>
      </c>
      <c r="Y14" s="61">
        <v>-9.0559690087404334</v>
      </c>
      <c r="Z14" s="61">
        <v>-9.9996681707919457</v>
      </c>
      <c r="AA14" s="61">
        <v>-10.455943934122269</v>
      </c>
      <c r="AB14" s="61">
        <v>-10.836399174385939</v>
      </c>
      <c r="AC14" s="61">
        <v>-11.120421423848462</v>
      </c>
      <c r="AD14" s="61">
        <v>-11.40849922784883</v>
      </c>
      <c r="AE14" s="61">
        <v>-12.258037590574416</v>
      </c>
      <c r="AF14" s="61">
        <v>-12.396602100224213</v>
      </c>
      <c r="AG14" s="61">
        <v>-13.112226178950195</v>
      </c>
      <c r="AH14" s="61">
        <v>-13.133234891372801</v>
      </c>
      <c r="AI14" s="61">
        <v>-13.803876889179076</v>
      </c>
      <c r="AJ14" s="61">
        <v>-14.153915185851927</v>
      </c>
      <c r="AK14" s="61">
        <v>-14.494752698448728</v>
      </c>
      <c r="AL14" s="61">
        <v>-15.215887651800536</v>
      </c>
      <c r="AM14" s="61">
        <v>-15.577136835065184</v>
      </c>
      <c r="AN14" s="61"/>
      <c r="AO14" s="61"/>
      <c r="AP14" s="61"/>
      <c r="AQ14" s="61"/>
      <c r="AR14" s="61"/>
      <c r="AS14" s="61"/>
      <c r="AT14" s="61"/>
      <c r="AU14" s="61"/>
      <c r="AV14" s="61"/>
      <c r="AW14" s="61"/>
      <c r="AX14" s="60"/>
      <c r="AY14" s="60"/>
      <c r="AZ14" s="60"/>
      <c r="BA14" s="60"/>
      <c r="BB14" s="60"/>
      <c r="BC14" s="60"/>
      <c r="BD14" s="60"/>
    </row>
    <row r="15" spans="1:56">
      <c r="A15" s="186"/>
      <c r="B15" s="60" t="s">
        <v>197</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86"/>
      <c r="B16" s="60" t="s">
        <v>197</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86"/>
      <c r="B17" s="60" t="s">
        <v>197</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87"/>
      <c r="B18" s="122" t="s">
        <v>196</v>
      </c>
      <c r="C18" s="128"/>
      <c r="D18" s="123" t="s">
        <v>40</v>
      </c>
      <c r="E18" s="58">
        <f>SUM(E13:E17)</f>
        <v>-5.1258043451080102</v>
      </c>
      <c r="F18" s="58">
        <f t="shared" ref="F18:AW18" si="0">SUM(F13:F17)</f>
        <v>-13.997272494080061</v>
      </c>
      <c r="G18" s="58">
        <f t="shared" si="0"/>
        <v>-17.797524960323141</v>
      </c>
      <c r="H18" s="58">
        <f t="shared" si="0"/>
        <v>-34.462275842120583</v>
      </c>
      <c r="I18" s="58">
        <f t="shared" si="0"/>
        <v>-68.626265761064744</v>
      </c>
      <c r="J18" s="58">
        <f t="shared" si="0"/>
        <v>-167.58783946634674</v>
      </c>
      <c r="K18" s="58">
        <f t="shared" si="0"/>
        <v>-79.570440311441772</v>
      </c>
      <c r="L18" s="58">
        <f t="shared" si="0"/>
        <v>-130.25121711150362</v>
      </c>
      <c r="M18" s="58">
        <f t="shared" si="0"/>
        <v>-178.43055120153795</v>
      </c>
      <c r="N18" s="58">
        <f t="shared" si="0"/>
        <v>-112.88274882126885</v>
      </c>
      <c r="O18" s="58">
        <f t="shared" si="0"/>
        <v>-94.638313078958149</v>
      </c>
      <c r="P18" s="58">
        <f t="shared" si="0"/>
        <v>-221.05072913461024</v>
      </c>
      <c r="Q18" s="58">
        <f t="shared" si="0"/>
        <v>-153.59334510593095</v>
      </c>
      <c r="R18" s="58">
        <f t="shared" si="0"/>
        <v>-139.14533805310558</v>
      </c>
      <c r="S18" s="58">
        <f t="shared" si="0"/>
        <v>-231.10612108574645</v>
      </c>
      <c r="T18" s="58">
        <f t="shared" si="0"/>
        <v>-70.205477821895201</v>
      </c>
      <c r="U18" s="58">
        <f t="shared" si="0"/>
        <v>-61.45849612752734</v>
      </c>
      <c r="V18" s="58">
        <f t="shared" si="0"/>
        <v>-100.54749784549023</v>
      </c>
      <c r="W18" s="58">
        <f t="shared" si="0"/>
        <v>-198.2201483512379</v>
      </c>
      <c r="X18" s="58">
        <f t="shared" si="0"/>
        <v>-249.31175811300292</v>
      </c>
      <c r="Y18" s="58">
        <f t="shared" si="0"/>
        <v>-61.396941306720898</v>
      </c>
      <c r="Z18" s="58">
        <f t="shared" si="0"/>
        <v>-293.18913562275822</v>
      </c>
      <c r="AA18" s="58">
        <f t="shared" si="0"/>
        <v>-156.87846085702779</v>
      </c>
      <c r="AB18" s="58">
        <f t="shared" si="0"/>
        <v>-139.6940562793713</v>
      </c>
      <c r="AC18" s="58">
        <f t="shared" si="0"/>
        <v>-114.8423733236551</v>
      </c>
      <c r="AD18" s="58">
        <f t="shared" si="0"/>
        <v>-93.425958493215902</v>
      </c>
      <c r="AE18" s="58">
        <f t="shared" si="0"/>
        <v>-258.67131639210317</v>
      </c>
      <c r="AF18" s="58">
        <f t="shared" si="0"/>
        <v>-57.237030617693939</v>
      </c>
      <c r="AG18" s="58">
        <f t="shared" si="0"/>
        <v>-251.22979629165621</v>
      </c>
      <c r="AH18" s="58">
        <f t="shared" si="0"/>
        <v>-21.178644412430295</v>
      </c>
      <c r="AI18" s="58">
        <f t="shared" si="0"/>
        <v>-215.4492644684984</v>
      </c>
      <c r="AJ18" s="58">
        <f t="shared" si="0"/>
        <v>-122.93026902614538</v>
      </c>
      <c r="AK18" s="58">
        <f t="shared" si="0"/>
        <v>-147.20423538486241</v>
      </c>
      <c r="AL18" s="58">
        <f t="shared" si="0"/>
        <v>-240.50176083986693</v>
      </c>
      <c r="AM18" s="58">
        <f t="shared" si="0"/>
        <v>-133.65101565466381</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88" t="s">
        <v>300</v>
      </c>
      <c r="B19" s="60" t="s">
        <v>158</v>
      </c>
      <c r="C19" s="8"/>
      <c r="D19" s="9" t="s">
        <v>40</v>
      </c>
      <c r="E19" s="32">
        <f>'Baseline scenario'!E7*-1</f>
        <v>2.3513773779901124</v>
      </c>
      <c r="F19" s="32">
        <f>'Baseline scenario'!F7*-1</f>
        <v>9.9857061209372535</v>
      </c>
      <c r="G19" s="32">
        <f>'Baseline scenario'!G7*-1</f>
        <v>4.5597716862040407</v>
      </c>
      <c r="H19" s="32">
        <f>'Baseline scenario'!H7*-1</f>
        <v>15.172057859340574</v>
      </c>
      <c r="I19" s="32">
        <f>'Baseline scenario'!I7*-1</f>
        <v>46.420350767789913</v>
      </c>
      <c r="J19" s="32">
        <f>'Baseline scenario'!J7*-1</f>
        <v>118.61305723465831</v>
      </c>
      <c r="K19" s="32">
        <f>'Baseline scenario'!K7*-1</f>
        <v>46.665101705554108</v>
      </c>
      <c r="L19" s="32">
        <f>'Baseline scenario'!L7*-1</f>
        <v>79.545253944633728</v>
      </c>
      <c r="M19" s="32">
        <f>'Baseline scenario'!M7*-1</f>
        <v>67.553351884560428</v>
      </c>
      <c r="N19" s="32">
        <f>'Baseline scenario'!N7*-1</f>
        <v>72.309515832445058</v>
      </c>
      <c r="O19" s="32">
        <f>'Baseline scenario'!O7*-1</f>
        <v>70.775816039517565</v>
      </c>
      <c r="P19" s="32">
        <f>'Baseline scenario'!P7*-1</f>
        <v>107.02726924618115</v>
      </c>
      <c r="Q19" s="32">
        <f>'Baseline scenario'!Q7*-1</f>
        <v>141.99603758319728</v>
      </c>
      <c r="R19" s="32">
        <f>'Baseline scenario'!R7*-1</f>
        <v>123.48932491197198</v>
      </c>
      <c r="S19" s="32">
        <f>'Baseline scenario'!S7*-1</f>
        <v>157.71887706224874</v>
      </c>
      <c r="T19" s="32">
        <f>'Baseline scenario'!T7*-1</f>
        <v>36.547052505916987</v>
      </c>
      <c r="U19" s="32">
        <f>'Baseline scenario'!U7*-1</f>
        <v>44.183091266131164</v>
      </c>
      <c r="V19" s="32">
        <f>'Baseline scenario'!V7*-1</f>
        <v>31.265739140007504</v>
      </c>
      <c r="W19" s="32">
        <f>'Baseline scenario'!W7*-1</f>
        <v>160.4250555821485</v>
      </c>
      <c r="X19" s="32">
        <f>'Baseline scenario'!X7*-1</f>
        <v>99.645211072755245</v>
      </c>
      <c r="Y19" s="32">
        <f>'Baseline scenario'!Y7*-1</f>
        <v>53.544239577749693</v>
      </c>
      <c r="Z19" s="32">
        <f>'Baseline scenario'!Z7*-1</f>
        <v>246.13445402418176</v>
      </c>
      <c r="AA19" s="32">
        <f>'Baseline scenario'!AA7*-1</f>
        <v>94.424831356901137</v>
      </c>
      <c r="AB19" s="32">
        <f>'Baseline scenario'!AB7*-1</f>
        <v>135.09896232325769</v>
      </c>
      <c r="AC19" s="32">
        <f>'Baseline scenario'!AC7*-1</f>
        <v>204.85916612046165</v>
      </c>
      <c r="AD19" s="32">
        <f>'Baseline scenario'!AD7*-1</f>
        <v>33.726155938810876</v>
      </c>
      <c r="AE19" s="32">
        <f>'Baseline scenario'!AE7*-1</f>
        <v>59.044141651173383</v>
      </c>
      <c r="AF19" s="32">
        <f>'Baseline scenario'!AF7*-1</f>
        <v>62.778227022328856</v>
      </c>
      <c r="AG19" s="32">
        <f>'Baseline scenario'!AG7*-1</f>
        <v>222.6395591725435</v>
      </c>
      <c r="AH19" s="32">
        <f>'Baseline scenario'!AH7*-1</f>
        <v>98.1557383957376</v>
      </c>
      <c r="AI19" s="32">
        <f>'Baseline scenario'!AI7*-1</f>
        <v>43.62972358079498</v>
      </c>
      <c r="AJ19" s="32">
        <f>'Baseline scenario'!AJ7*-1</f>
        <v>101.10504621638189</v>
      </c>
      <c r="AK19" s="32">
        <f>'Baseline scenario'!AK7*-1</f>
        <v>30.816676645783687</v>
      </c>
      <c r="AL19" s="32">
        <f>'Baseline scenario'!AL7*-1</f>
        <v>39.879597719790063</v>
      </c>
      <c r="AM19" s="32">
        <f>'Baseline scenario'!AM7*-1</f>
        <v>74.792420069485289</v>
      </c>
      <c r="AN19" s="32"/>
      <c r="AO19" s="32"/>
      <c r="AP19" s="32"/>
      <c r="AQ19" s="32"/>
      <c r="AR19" s="32"/>
      <c r="AS19" s="32"/>
      <c r="AT19" s="32"/>
      <c r="AU19" s="32"/>
      <c r="AV19" s="32"/>
      <c r="AW19" s="32"/>
      <c r="AX19" s="32"/>
      <c r="AY19" s="32"/>
      <c r="AZ19" s="32"/>
      <c r="BA19" s="32"/>
      <c r="BB19" s="32"/>
      <c r="BC19" s="32"/>
      <c r="BD19" s="32"/>
    </row>
    <row r="20" spans="1:56">
      <c r="A20" s="188"/>
      <c r="B20" s="60" t="s">
        <v>175</v>
      </c>
      <c r="C20" s="8"/>
      <c r="D20" s="9" t="s">
        <v>40</v>
      </c>
      <c r="E20" s="32">
        <f>'Baseline scenario'!E8*-1</f>
        <v>0.24028786514569853</v>
      </c>
      <c r="F20" s="32">
        <f>'Baseline scenario'!F8*-1</f>
        <v>0.44514382056946178</v>
      </c>
      <c r="G20" s="32">
        <f>'Baseline scenario'!G8*-1</f>
        <v>0.60588789779737096</v>
      </c>
      <c r="H20" s="32">
        <f>'Baseline scenario'!H8*-1</f>
        <v>0.82372868086945339</v>
      </c>
      <c r="I20" s="32">
        <f>'Baseline scenario'!I8*-1</f>
        <v>1.68428225137854</v>
      </c>
      <c r="J20" s="32">
        <f>'Baseline scenario'!J8*-1</f>
        <v>3.3554255845831071</v>
      </c>
      <c r="K20" s="32">
        <f>'Baseline scenario'!K8*-1</f>
        <v>3.9923353301550901</v>
      </c>
      <c r="L20" s="32">
        <f>'Baseline scenario'!L8*-1</f>
        <v>5.0907753476342776</v>
      </c>
      <c r="M20" s="32">
        <f>'Baseline scenario'!M8*-1</f>
        <v>6.483569078115722</v>
      </c>
      <c r="N20" s="32">
        <f>'Baseline scenario'!N8*-1</f>
        <v>7.8135527307702626</v>
      </c>
      <c r="O20" s="32">
        <f>'Baseline scenario'!O8*-1</f>
        <v>8.984421153007446</v>
      </c>
      <c r="P20" s="32">
        <f>'Baseline scenario'!P8*-1</f>
        <v>11.324179750877564</v>
      </c>
      <c r="Q20" s="32">
        <f>'Baseline scenario'!Q8*-1</f>
        <v>13.034419943087402</v>
      </c>
      <c r="R20" s="32">
        <f>'Baseline scenario'!R8*-1</f>
        <v>14.89165805468164</v>
      </c>
      <c r="S20" s="32">
        <f>'Baseline scenario'!S8*-1</f>
        <v>17.320748270783202</v>
      </c>
      <c r="T20" s="32">
        <f>'Baseline scenario'!T8*-1</f>
        <v>18.136206053064939</v>
      </c>
      <c r="U20" s="32">
        <f>'Baseline scenario'!U8*-1</f>
        <v>19.540408880139893</v>
      </c>
      <c r="V20" s="32">
        <f>'Baseline scenario'!V8*-1</f>
        <v>21.0792798894187</v>
      </c>
      <c r="W20" s="32">
        <f>'Baseline scenario'!W8*-1</f>
        <v>23.643594872671386</v>
      </c>
      <c r="X20" s="32">
        <f>'Baseline scenario'!X8*-1</f>
        <v>29.054321364260982</v>
      </c>
      <c r="Y20" s="32">
        <f>'Baseline scenario'!Y8*-1</f>
        <v>29.997590072737303</v>
      </c>
      <c r="Z20" s="32">
        <f>'Baseline scenario'!Z8*-1</f>
        <v>35.533540609327638</v>
      </c>
      <c r="AA20" s="32">
        <f>'Baseline scenario'!AA8*-1</f>
        <v>37.780760002478509</v>
      </c>
      <c r="AB20" s="32">
        <f>'Baseline scenario'!AB8*-1</f>
        <v>43.286318112436518</v>
      </c>
      <c r="AC20" s="32">
        <f>'Baseline scenario'!AC8*-1</f>
        <v>45.97118301107129</v>
      </c>
      <c r="AD20" s="32">
        <f>'Baseline scenario'!AD8*-1</f>
        <v>47.448522189462402</v>
      </c>
      <c r="AE20" s="32">
        <f>'Baseline scenario'!AE8*-1</f>
        <v>50.184167159145503</v>
      </c>
      <c r="AF20" s="32">
        <f>'Baseline scenario'!AF8*-1</f>
        <v>50.839976835066736</v>
      </c>
      <c r="AG20" s="32">
        <f>'Baseline scenario'!AG8*-1</f>
        <v>59.256840567145986</v>
      </c>
      <c r="AH20" s="32">
        <f>'Baseline scenario'!AH8*-1</f>
        <v>59.863894360389644</v>
      </c>
      <c r="AI20" s="32">
        <f>'Baseline scenario'!AI8*-1</f>
        <v>62.160527249191404</v>
      </c>
      <c r="AJ20" s="32">
        <f>'Baseline scenario'!AJ8*-1</f>
        <v>61.697016977739253</v>
      </c>
      <c r="AK20" s="32">
        <f>'Baseline scenario'!AK8*-1</f>
        <v>63.581061672794917</v>
      </c>
      <c r="AL20" s="32">
        <f>'Baseline scenario'!AL8*-1</f>
        <v>65.159568308640615</v>
      </c>
      <c r="AM20" s="32">
        <f>'Baseline scenario'!AM8*-1</f>
        <v>67.205542989590569</v>
      </c>
      <c r="AN20" s="32"/>
      <c r="AO20" s="32"/>
      <c r="AP20" s="32"/>
      <c r="AQ20" s="32"/>
      <c r="AR20" s="32"/>
      <c r="AS20" s="32"/>
      <c r="AT20" s="32"/>
      <c r="AU20" s="32"/>
      <c r="AV20" s="32"/>
      <c r="AW20" s="32"/>
      <c r="AX20" s="32"/>
      <c r="AY20" s="32"/>
      <c r="AZ20" s="32"/>
      <c r="BA20" s="32"/>
      <c r="BB20" s="32"/>
      <c r="BC20" s="32"/>
      <c r="BD20" s="32"/>
    </row>
    <row r="21" spans="1:56">
      <c r="A21" s="188"/>
      <c r="B21" s="60" t="s">
        <v>341</v>
      </c>
      <c r="C21" s="8"/>
      <c r="D21" s="9" t="s">
        <v>40</v>
      </c>
      <c r="E21" s="32">
        <v>0</v>
      </c>
      <c r="F21" s="32">
        <v>0</v>
      </c>
      <c r="G21" s="32">
        <v>0</v>
      </c>
      <c r="H21" s="32">
        <v>0</v>
      </c>
      <c r="I21" s="32">
        <v>0</v>
      </c>
      <c r="J21" s="32">
        <v>0</v>
      </c>
      <c r="K21" s="32">
        <v>0</v>
      </c>
      <c r="L21" s="32">
        <v>0</v>
      </c>
      <c r="M21" s="32">
        <v>0</v>
      </c>
      <c r="N21" s="32">
        <v>0</v>
      </c>
      <c r="O21" s="32">
        <v>0</v>
      </c>
      <c r="P21" s="32">
        <v>0</v>
      </c>
      <c r="Q21" s="32">
        <v>2.3583013862152097E-3</v>
      </c>
      <c r="R21" s="32">
        <v>9.2574667259389155E-3</v>
      </c>
      <c r="S21" s="32">
        <v>1.3310086760429858E-2</v>
      </c>
      <c r="T21" s="32">
        <v>4.996153578605652E-4</v>
      </c>
      <c r="U21" s="32">
        <v>1.0048379077651977E-2</v>
      </c>
      <c r="V21" s="32">
        <v>2.7235882825073242E-2</v>
      </c>
      <c r="W21" s="32">
        <v>7.0387309377929683E-2</v>
      </c>
      <c r="X21" s="32">
        <v>6.9247768545601412E-2</v>
      </c>
      <c r="Y21" s="32">
        <v>0.12764344992377377</v>
      </c>
      <c r="Z21" s="32">
        <v>7.5014197483535758E-2</v>
      </c>
      <c r="AA21" s="32">
        <v>0.15689840179837036</v>
      </c>
      <c r="AB21" s="32">
        <v>4.1014053288589473E-2</v>
      </c>
      <c r="AC21" s="32">
        <v>0.36051515560475916</v>
      </c>
      <c r="AD21" s="32">
        <v>0.33933612773527527</v>
      </c>
      <c r="AE21" s="32">
        <v>0.15931850399364469</v>
      </c>
      <c r="AF21" s="32">
        <v>0.23136027168140791</v>
      </c>
      <c r="AG21" s="32">
        <v>0.27943757181697459</v>
      </c>
      <c r="AH21" s="32">
        <v>0.31310698448642349</v>
      </c>
      <c r="AI21" s="32">
        <v>0.58040282560926426</v>
      </c>
      <c r="AJ21" s="32">
        <v>0.7691992128657188</v>
      </c>
      <c r="AK21" s="32">
        <v>1.1754081615644125</v>
      </c>
      <c r="AL21" s="32">
        <v>1.2563884924972115</v>
      </c>
      <c r="AM21" s="32">
        <v>1.9566170102206575</v>
      </c>
      <c r="AN21" s="32"/>
      <c r="AO21" s="32"/>
      <c r="AP21" s="32"/>
      <c r="AQ21" s="32"/>
      <c r="AR21" s="32"/>
      <c r="AS21" s="32"/>
      <c r="AT21" s="32"/>
      <c r="AU21" s="32"/>
      <c r="AV21" s="32"/>
      <c r="AW21" s="32"/>
      <c r="AX21" s="32"/>
      <c r="AY21" s="32"/>
      <c r="AZ21" s="32"/>
      <c r="BA21" s="32"/>
      <c r="BB21" s="32"/>
      <c r="BC21" s="32"/>
      <c r="BD21" s="32"/>
    </row>
    <row r="22" spans="1:56">
      <c r="A22" s="188"/>
      <c r="B22" s="60" t="s">
        <v>197</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88"/>
      <c r="B23" s="60" t="s">
        <v>197</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88"/>
      <c r="B24" s="60" t="s">
        <v>197</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89"/>
      <c r="B25" s="60" t="s">
        <v>317</v>
      </c>
      <c r="C25" s="8"/>
      <c r="D25" s="9" t="s">
        <v>40</v>
      </c>
      <c r="E25" s="65">
        <f>SUM(E19:E24)</f>
        <v>2.5916652431358109</v>
      </c>
      <c r="F25" s="65">
        <f t="shared" ref="F25:BD25" si="1">SUM(F19:F24)</f>
        <v>10.430849941506715</v>
      </c>
      <c r="G25" s="65">
        <f t="shared" si="1"/>
        <v>5.1656595840014115</v>
      </c>
      <c r="H25" s="65">
        <f t="shared" si="1"/>
        <v>15.995786540210029</v>
      </c>
      <c r="I25" s="65">
        <f t="shared" si="1"/>
        <v>48.104633019168453</v>
      </c>
      <c r="J25" s="65">
        <f t="shared" si="1"/>
        <v>121.96848281924142</v>
      </c>
      <c r="K25" s="65">
        <f t="shared" si="1"/>
        <v>50.657437035709201</v>
      </c>
      <c r="L25" s="65">
        <f t="shared" si="1"/>
        <v>84.636029292268006</v>
      </c>
      <c r="M25" s="65">
        <f t="shared" si="1"/>
        <v>74.036920962676149</v>
      </c>
      <c r="N25" s="65">
        <f t="shared" si="1"/>
        <v>80.123068563215327</v>
      </c>
      <c r="O25" s="65">
        <f t="shared" si="1"/>
        <v>79.760237192525011</v>
      </c>
      <c r="P25" s="65">
        <f t="shared" si="1"/>
        <v>118.35144899705871</v>
      </c>
      <c r="Q25" s="65">
        <f t="shared" si="1"/>
        <v>155.0328158276709</v>
      </c>
      <c r="R25" s="65">
        <f t="shared" si="1"/>
        <v>138.39024043337955</v>
      </c>
      <c r="S25" s="65">
        <f t="shared" si="1"/>
        <v>175.05293541979239</v>
      </c>
      <c r="T25" s="65">
        <f t="shared" si="1"/>
        <v>54.683758174339786</v>
      </c>
      <c r="U25" s="65">
        <f t="shared" si="1"/>
        <v>63.733548525348709</v>
      </c>
      <c r="V25" s="65">
        <f t="shared" si="1"/>
        <v>52.372254912251279</v>
      </c>
      <c r="W25" s="65">
        <f t="shared" si="1"/>
        <v>184.13903776419781</v>
      </c>
      <c r="X25" s="65">
        <f t="shared" si="1"/>
        <v>128.76878020556182</v>
      </c>
      <c r="Y25" s="65">
        <f t="shared" si="1"/>
        <v>83.669473100410769</v>
      </c>
      <c r="Z25" s="65">
        <f t="shared" si="1"/>
        <v>281.74300883099295</v>
      </c>
      <c r="AA25" s="65">
        <f t="shared" si="1"/>
        <v>132.36248976117801</v>
      </c>
      <c r="AB25" s="65">
        <f t="shared" si="1"/>
        <v>178.42629448898279</v>
      </c>
      <c r="AC25" s="65">
        <f t="shared" si="1"/>
        <v>251.19086428713771</v>
      </c>
      <c r="AD25" s="65">
        <f t="shared" si="1"/>
        <v>81.514014256008565</v>
      </c>
      <c r="AE25" s="65">
        <f t="shared" si="1"/>
        <v>109.38762731431252</v>
      </c>
      <c r="AF25" s="65">
        <f t="shared" si="1"/>
        <v>113.84956412907701</v>
      </c>
      <c r="AG25" s="65">
        <f t="shared" si="1"/>
        <v>282.17583731150648</v>
      </c>
      <c r="AH25" s="65">
        <f t="shared" si="1"/>
        <v>158.33273974061365</v>
      </c>
      <c r="AI25" s="65">
        <f t="shared" si="1"/>
        <v>106.37065365559565</v>
      </c>
      <c r="AJ25" s="65">
        <f t="shared" si="1"/>
        <v>163.57126240698688</v>
      </c>
      <c r="AK25" s="65">
        <f t="shared" si="1"/>
        <v>95.573146480143009</v>
      </c>
      <c r="AL25" s="65">
        <f t="shared" si="1"/>
        <v>106.29555452092789</v>
      </c>
      <c r="AM25" s="65">
        <f t="shared" si="1"/>
        <v>143.95458006929653</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96</v>
      </c>
      <c r="C26" s="57" t="s">
        <v>94</v>
      </c>
      <c r="D26" s="56" t="s">
        <v>40</v>
      </c>
      <c r="E26" s="58">
        <f>E18+E25</f>
        <v>-2.5341391019721993</v>
      </c>
      <c r="F26" s="58">
        <f t="shared" ref="F26:BD26" si="2">F18+F25</f>
        <v>-3.5664225525733464</v>
      </c>
      <c r="G26" s="58">
        <f t="shared" si="2"/>
        <v>-12.631865376321731</v>
      </c>
      <c r="H26" s="58">
        <f t="shared" si="2"/>
        <v>-18.466489301910556</v>
      </c>
      <c r="I26" s="58">
        <f t="shared" si="2"/>
        <v>-20.52163274189629</v>
      </c>
      <c r="J26" s="58">
        <f t="shared" si="2"/>
        <v>-45.61935664710532</v>
      </c>
      <c r="K26" s="58">
        <f t="shared" si="2"/>
        <v>-28.913003275732571</v>
      </c>
      <c r="L26" s="58">
        <f t="shared" si="2"/>
        <v>-45.615187819235615</v>
      </c>
      <c r="M26" s="58">
        <f t="shared" si="2"/>
        <v>-104.3936302388618</v>
      </c>
      <c r="N26" s="58">
        <f t="shared" si="2"/>
        <v>-32.759680258053521</v>
      </c>
      <c r="O26" s="58">
        <f t="shared" si="2"/>
        <v>-14.878075886433137</v>
      </c>
      <c r="P26" s="58">
        <f t="shared" si="2"/>
        <v>-102.69928013755153</v>
      </c>
      <c r="Q26" s="58">
        <f t="shared" si="2"/>
        <v>1.4394707217399514</v>
      </c>
      <c r="R26" s="58">
        <f t="shared" si="2"/>
        <v>-0.75509761972602973</v>
      </c>
      <c r="S26" s="58">
        <f t="shared" si="2"/>
        <v>-56.053185665954061</v>
      </c>
      <c r="T26" s="58">
        <f t="shared" si="2"/>
        <v>-15.521719647555415</v>
      </c>
      <c r="U26" s="58">
        <f t="shared" si="2"/>
        <v>2.2750523978213693</v>
      </c>
      <c r="V26" s="58">
        <f t="shared" si="2"/>
        <v>-48.175242933238948</v>
      </c>
      <c r="W26" s="58">
        <f t="shared" si="2"/>
        <v>-14.081110587040087</v>
      </c>
      <c r="X26" s="58">
        <f t="shared" si="2"/>
        <v>-120.5429779074411</v>
      </c>
      <c r="Y26" s="58">
        <f t="shared" si="2"/>
        <v>22.272531793689872</v>
      </c>
      <c r="Z26" s="58">
        <f t="shared" si="2"/>
        <v>-11.446126791765266</v>
      </c>
      <c r="AA26" s="58">
        <f t="shared" si="2"/>
        <v>-24.515971095849778</v>
      </c>
      <c r="AB26" s="58">
        <f t="shared" si="2"/>
        <v>38.732238209611495</v>
      </c>
      <c r="AC26" s="58">
        <f t="shared" si="2"/>
        <v>136.34849096348262</v>
      </c>
      <c r="AD26" s="58">
        <f t="shared" si="2"/>
        <v>-11.911944237207337</v>
      </c>
      <c r="AE26" s="58">
        <f t="shared" si="2"/>
        <v>-149.28368907779065</v>
      </c>
      <c r="AF26" s="58">
        <f t="shared" si="2"/>
        <v>56.61253351138307</v>
      </c>
      <c r="AG26" s="58">
        <f t="shared" si="2"/>
        <v>30.94604101985027</v>
      </c>
      <c r="AH26" s="58">
        <f t="shared" si="2"/>
        <v>137.15409532818336</v>
      </c>
      <c r="AI26" s="58">
        <f t="shared" si="2"/>
        <v>-109.07861081290275</v>
      </c>
      <c r="AJ26" s="58">
        <f t="shared" si="2"/>
        <v>40.640993380841493</v>
      </c>
      <c r="AK26" s="58">
        <f t="shared" si="2"/>
        <v>-51.631088904719405</v>
      </c>
      <c r="AL26" s="58">
        <f t="shared" si="2"/>
        <v>-134.20620631893905</v>
      </c>
      <c r="AM26" s="58">
        <f t="shared" si="2"/>
        <v>10.303564414632717</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-2.0273112815777594</v>
      </c>
      <c r="F28" s="33">
        <f t="shared" ref="F28:AW28" si="3">F26*F27</f>
        <v>-2.8531380420586774</v>
      </c>
      <c r="G28" s="33">
        <f t="shared" si="3"/>
        <v>-10.105492301057385</v>
      </c>
      <c r="H28" s="33">
        <f t="shared" si="3"/>
        <v>-14.773191441528446</v>
      </c>
      <c r="I28" s="33">
        <f t="shared" si="3"/>
        <v>-16.417306193517032</v>
      </c>
      <c r="J28" s="33">
        <f t="shared" si="3"/>
        <v>-36.495485317684256</v>
      </c>
      <c r="K28" s="33">
        <f t="shared" si="3"/>
        <v>-23.130402620586057</v>
      </c>
      <c r="L28" s="33">
        <f t="shared" si="3"/>
        <v>-36.492150255388495</v>
      </c>
      <c r="M28" s="33">
        <f t="shared" si="3"/>
        <v>-83.514904191089443</v>
      </c>
      <c r="N28" s="33">
        <f t="shared" si="3"/>
        <v>-26.207744206442818</v>
      </c>
      <c r="O28" s="33">
        <f t="shared" si="3"/>
        <v>-11.90246070914651</v>
      </c>
      <c r="P28" s="33">
        <f t="shared" si="3"/>
        <v>-82.159424110041229</v>
      </c>
      <c r="Q28" s="33">
        <f t="shared" si="3"/>
        <v>1.1515765773919611</v>
      </c>
      <c r="R28" s="33">
        <f t="shared" si="3"/>
        <v>-0.60407809578082383</v>
      </c>
      <c r="S28" s="33">
        <f t="shared" si="3"/>
        <v>-44.842548532763253</v>
      </c>
      <c r="T28" s="33">
        <f t="shared" si="3"/>
        <v>-12.417375718044333</v>
      </c>
      <c r="U28" s="33">
        <f t="shared" si="3"/>
        <v>1.8200419182570955</v>
      </c>
      <c r="V28" s="33">
        <f t="shared" si="3"/>
        <v>-38.540194346591164</v>
      </c>
      <c r="W28" s="33">
        <f t="shared" si="3"/>
        <v>-11.264888469632069</v>
      </c>
      <c r="X28" s="33">
        <f t="shared" si="3"/>
        <v>-96.434382325952882</v>
      </c>
      <c r="Y28" s="33">
        <f t="shared" si="3"/>
        <v>17.818025434951899</v>
      </c>
      <c r="Z28" s="33">
        <f t="shared" si="3"/>
        <v>-9.1569014334122141</v>
      </c>
      <c r="AA28" s="33">
        <f t="shared" si="3"/>
        <v>-19.612776876679824</v>
      </c>
      <c r="AB28" s="33">
        <f t="shared" si="3"/>
        <v>30.985790567689197</v>
      </c>
      <c r="AC28" s="33">
        <f t="shared" si="3"/>
        <v>109.07879277078609</v>
      </c>
      <c r="AD28" s="33">
        <f t="shared" si="3"/>
        <v>-9.5295553897658696</v>
      </c>
      <c r="AE28" s="33">
        <f t="shared" si="3"/>
        <v>-119.42695126223254</v>
      </c>
      <c r="AF28" s="33">
        <f t="shared" si="3"/>
        <v>45.290026809106458</v>
      </c>
      <c r="AG28" s="33">
        <f t="shared" si="3"/>
        <v>24.756832815880216</v>
      </c>
      <c r="AH28" s="33">
        <f t="shared" si="3"/>
        <v>109.72327626254669</v>
      </c>
      <c r="AI28" s="33">
        <f t="shared" si="3"/>
        <v>-87.262888650322211</v>
      </c>
      <c r="AJ28" s="33">
        <f t="shared" si="3"/>
        <v>32.512794704673198</v>
      </c>
      <c r="AK28" s="33">
        <f t="shared" si="3"/>
        <v>-41.304871123775527</v>
      </c>
      <c r="AL28" s="33">
        <f t="shared" si="3"/>
        <v>-107.36496505515125</v>
      </c>
      <c r="AM28" s="33">
        <f t="shared" si="3"/>
        <v>8.2428515317061741</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93</v>
      </c>
      <c r="C29" s="11" t="s">
        <v>44</v>
      </c>
      <c r="D29" s="9" t="s">
        <v>40</v>
      </c>
      <c r="E29" s="33">
        <f>E26-E28</f>
        <v>-0.50682782039443985</v>
      </c>
      <c r="F29" s="33">
        <f t="shared" ref="F29:AW29" si="4">F26-F28</f>
        <v>-0.71328451051466901</v>
      </c>
      <c r="G29" s="33">
        <f t="shared" si="4"/>
        <v>-2.5263730752643454</v>
      </c>
      <c r="H29" s="33">
        <f t="shared" si="4"/>
        <v>-3.6932978603821098</v>
      </c>
      <c r="I29" s="33">
        <f t="shared" si="4"/>
        <v>-4.1043265483792588</v>
      </c>
      <c r="J29" s="33">
        <f t="shared" si="4"/>
        <v>-9.123871329421064</v>
      </c>
      <c r="K29" s="33">
        <f t="shared" si="4"/>
        <v>-5.7826006551465134</v>
      </c>
      <c r="L29" s="33">
        <f t="shared" si="4"/>
        <v>-9.1230375638471202</v>
      </c>
      <c r="M29" s="33">
        <f t="shared" si="4"/>
        <v>-20.878726047772361</v>
      </c>
      <c r="N29" s="33">
        <f t="shared" si="4"/>
        <v>-6.5519360516107028</v>
      </c>
      <c r="O29" s="33">
        <f t="shared" si="4"/>
        <v>-2.9756151772866275</v>
      </c>
      <c r="P29" s="33">
        <f t="shared" si="4"/>
        <v>-20.539856027510297</v>
      </c>
      <c r="Q29" s="33">
        <f t="shared" si="4"/>
        <v>0.28789414434799032</v>
      </c>
      <c r="R29" s="33">
        <f t="shared" si="4"/>
        <v>-0.1510195239452059</v>
      </c>
      <c r="S29" s="33">
        <f t="shared" si="4"/>
        <v>-11.210637133190808</v>
      </c>
      <c r="T29" s="33">
        <f t="shared" si="4"/>
        <v>-3.1043439295110815</v>
      </c>
      <c r="U29" s="33">
        <f t="shared" si="4"/>
        <v>0.45501047956427376</v>
      </c>
      <c r="V29" s="33">
        <f t="shared" si="4"/>
        <v>-9.635048586647784</v>
      </c>
      <c r="W29" s="33">
        <f t="shared" si="4"/>
        <v>-2.8162221174080173</v>
      </c>
      <c r="X29" s="33">
        <f t="shared" si="4"/>
        <v>-24.108595581488217</v>
      </c>
      <c r="Y29" s="33">
        <f t="shared" si="4"/>
        <v>4.454506358737973</v>
      </c>
      <c r="Z29" s="33">
        <f t="shared" si="4"/>
        <v>-2.2892253583530522</v>
      </c>
      <c r="AA29" s="33">
        <f t="shared" si="4"/>
        <v>-4.9031942191699542</v>
      </c>
      <c r="AB29" s="33">
        <f t="shared" si="4"/>
        <v>7.7464476419222983</v>
      </c>
      <c r="AC29" s="33">
        <f t="shared" si="4"/>
        <v>27.269698192696524</v>
      </c>
      <c r="AD29" s="33">
        <f t="shared" si="4"/>
        <v>-2.382388847441467</v>
      </c>
      <c r="AE29" s="33">
        <f t="shared" si="4"/>
        <v>-29.85673781555812</v>
      </c>
      <c r="AF29" s="33">
        <f t="shared" si="4"/>
        <v>11.322506702276613</v>
      </c>
      <c r="AG29" s="33">
        <f t="shared" si="4"/>
        <v>6.189208203970054</v>
      </c>
      <c r="AH29" s="33">
        <f t="shared" si="4"/>
        <v>27.430819065636669</v>
      </c>
      <c r="AI29" s="33">
        <f t="shared" si="4"/>
        <v>-21.815722162580542</v>
      </c>
      <c r="AJ29" s="33">
        <f t="shared" si="4"/>
        <v>8.1281986761682958</v>
      </c>
      <c r="AK29" s="33">
        <f t="shared" si="4"/>
        <v>-10.326217780943878</v>
      </c>
      <c r="AL29" s="33">
        <f t="shared" si="4"/>
        <v>-26.841241263787808</v>
      </c>
      <c r="AM29" s="33">
        <f t="shared" si="4"/>
        <v>2.0607128829265431</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-4.50513618128391E-2</v>
      </c>
      <c r="G30" s="33">
        <f>$E$28/'Fixed data'!$C$7</f>
        <v>-4.50513618128391E-2</v>
      </c>
      <c r="H30" s="33">
        <f>$E$28/'Fixed data'!$C$7</f>
        <v>-4.50513618128391E-2</v>
      </c>
      <c r="I30" s="33">
        <f>$E$28/'Fixed data'!$C$7</f>
        <v>-4.50513618128391E-2</v>
      </c>
      <c r="J30" s="33">
        <f>$E$28/'Fixed data'!$C$7</f>
        <v>-4.50513618128391E-2</v>
      </c>
      <c r="K30" s="33">
        <f>$E$28/'Fixed data'!$C$7</f>
        <v>-4.50513618128391E-2</v>
      </c>
      <c r="L30" s="33">
        <f>$E$28/'Fixed data'!$C$7</f>
        <v>-4.50513618128391E-2</v>
      </c>
      <c r="M30" s="33">
        <f>$E$28/'Fixed data'!$C$7</f>
        <v>-4.50513618128391E-2</v>
      </c>
      <c r="N30" s="33">
        <f>$E$28/'Fixed data'!$C$7</f>
        <v>-4.50513618128391E-2</v>
      </c>
      <c r="O30" s="33">
        <f>$E$28/'Fixed data'!$C$7</f>
        <v>-4.50513618128391E-2</v>
      </c>
      <c r="P30" s="33">
        <f>$E$28/'Fixed data'!$C$7</f>
        <v>-4.50513618128391E-2</v>
      </c>
      <c r="Q30" s="33">
        <f>$E$28/'Fixed data'!$C$7</f>
        <v>-4.50513618128391E-2</v>
      </c>
      <c r="R30" s="33">
        <f>$E$28/'Fixed data'!$C$7</f>
        <v>-4.50513618128391E-2</v>
      </c>
      <c r="S30" s="33">
        <f>$E$28/'Fixed data'!$C$7</f>
        <v>-4.50513618128391E-2</v>
      </c>
      <c r="T30" s="33">
        <f>$E$28/'Fixed data'!$C$7</f>
        <v>-4.50513618128391E-2</v>
      </c>
      <c r="U30" s="33">
        <f>$E$28/'Fixed data'!$C$7</f>
        <v>-4.50513618128391E-2</v>
      </c>
      <c r="V30" s="33">
        <f>$E$28/'Fixed data'!$C$7</f>
        <v>-4.50513618128391E-2</v>
      </c>
      <c r="W30" s="33">
        <f>$E$28/'Fixed data'!$C$7</f>
        <v>-4.50513618128391E-2</v>
      </c>
      <c r="X30" s="33">
        <f>$E$28/'Fixed data'!$C$7</f>
        <v>-4.50513618128391E-2</v>
      </c>
      <c r="Y30" s="33">
        <f>$E$28/'Fixed data'!$C$7</f>
        <v>-4.50513618128391E-2</v>
      </c>
      <c r="Z30" s="33">
        <f>$E$28/'Fixed data'!$C$7</f>
        <v>-4.50513618128391E-2</v>
      </c>
      <c r="AA30" s="33">
        <f>$E$28/'Fixed data'!$C$7</f>
        <v>-4.50513618128391E-2</v>
      </c>
      <c r="AB30" s="33">
        <f>$E$28/'Fixed data'!$C$7</f>
        <v>-4.50513618128391E-2</v>
      </c>
      <c r="AC30" s="33">
        <f>$E$28/'Fixed data'!$C$7</f>
        <v>-4.50513618128391E-2</v>
      </c>
      <c r="AD30" s="33">
        <f>$E$28/'Fixed data'!$C$7</f>
        <v>-4.50513618128391E-2</v>
      </c>
      <c r="AE30" s="33">
        <f>$E$28/'Fixed data'!$C$7</f>
        <v>-4.50513618128391E-2</v>
      </c>
      <c r="AF30" s="33">
        <f>$E$28/'Fixed data'!$C$7</f>
        <v>-4.50513618128391E-2</v>
      </c>
      <c r="AG30" s="33">
        <f>$E$28/'Fixed data'!$C$7</f>
        <v>-4.50513618128391E-2</v>
      </c>
      <c r="AH30" s="33">
        <f>$E$28/'Fixed data'!$C$7</f>
        <v>-4.50513618128391E-2</v>
      </c>
      <c r="AI30" s="33">
        <f>$E$28/'Fixed data'!$C$7</f>
        <v>-4.50513618128391E-2</v>
      </c>
      <c r="AJ30" s="33">
        <f>$E$28/'Fixed data'!$C$7</f>
        <v>-4.50513618128391E-2</v>
      </c>
      <c r="AK30" s="33">
        <f>$E$28/'Fixed data'!$C$7</f>
        <v>-4.50513618128391E-2</v>
      </c>
      <c r="AL30" s="33">
        <f>$E$28/'Fixed data'!$C$7</f>
        <v>-4.50513618128391E-2</v>
      </c>
      <c r="AM30" s="33">
        <f>$E$28/'Fixed data'!$C$7</f>
        <v>-4.50513618128391E-2</v>
      </c>
      <c r="AN30" s="33">
        <f>$E$28/'Fixed data'!$C$7</f>
        <v>-4.50513618128391E-2</v>
      </c>
      <c r="AO30" s="33">
        <f>$E$28/'Fixed data'!$C$7</f>
        <v>-4.50513618128391E-2</v>
      </c>
      <c r="AP30" s="33">
        <f>$E$28/'Fixed data'!$C$7</f>
        <v>-4.50513618128391E-2</v>
      </c>
      <c r="AQ30" s="33">
        <f>$E$28/'Fixed data'!$C$7</f>
        <v>-4.50513618128391E-2</v>
      </c>
      <c r="AR30" s="33">
        <f>$E$28/'Fixed data'!$C$7</f>
        <v>-4.50513618128391E-2</v>
      </c>
      <c r="AS30" s="33">
        <f>$E$28/'Fixed data'!$C$7</f>
        <v>-4.50513618128391E-2</v>
      </c>
      <c r="AT30" s="33">
        <f>$E$28/'Fixed data'!$C$7</f>
        <v>-4.50513618128391E-2</v>
      </c>
      <c r="AU30" s="33">
        <f>$E$28/'Fixed data'!$C$7</f>
        <v>-4.50513618128391E-2</v>
      </c>
      <c r="AV30" s="33">
        <f>$E$28/'Fixed data'!$C$7</f>
        <v>-4.50513618128391E-2</v>
      </c>
      <c r="AW30" s="33">
        <f>$E$28/'Fixed data'!$C$7</f>
        <v>-4.50513618128391E-2</v>
      </c>
      <c r="AX30" s="33">
        <f>$E$28/'Fixed data'!$C$7</f>
        <v>-4.50513618128391E-2</v>
      </c>
      <c r="AY30" s="33"/>
      <c r="AZ30" s="33"/>
      <c r="BA30" s="33"/>
      <c r="BB30" s="33"/>
      <c r="BC30" s="33"/>
      <c r="BD30" s="33"/>
    </row>
    <row r="31" spans="1:56" ht="16.5" hidden="1" customHeight="1" outlineLevel="1">
      <c r="A31" s="113"/>
      <c r="B31" s="9" t="s">
        <v>2</v>
      </c>
      <c r="C31" s="11" t="s">
        <v>54</v>
      </c>
      <c r="D31" s="9" t="s">
        <v>40</v>
      </c>
      <c r="F31" s="33"/>
      <c r="G31" s="33">
        <f>$F$28/'Fixed data'!$C$7</f>
        <v>-6.3403067601303945E-2</v>
      </c>
      <c r="H31" s="33">
        <f>$F$28/'Fixed data'!$C$7</f>
        <v>-6.3403067601303945E-2</v>
      </c>
      <c r="I31" s="33">
        <f>$F$28/'Fixed data'!$C$7</f>
        <v>-6.3403067601303945E-2</v>
      </c>
      <c r="J31" s="33">
        <f>$F$28/'Fixed data'!$C$7</f>
        <v>-6.3403067601303945E-2</v>
      </c>
      <c r="K31" s="33">
        <f>$F$28/'Fixed data'!$C$7</f>
        <v>-6.3403067601303945E-2</v>
      </c>
      <c r="L31" s="33">
        <f>$F$28/'Fixed data'!$C$7</f>
        <v>-6.3403067601303945E-2</v>
      </c>
      <c r="M31" s="33">
        <f>$F$28/'Fixed data'!$C$7</f>
        <v>-6.3403067601303945E-2</v>
      </c>
      <c r="N31" s="33">
        <f>$F$28/'Fixed data'!$C$7</f>
        <v>-6.3403067601303945E-2</v>
      </c>
      <c r="O31" s="33">
        <f>$F$28/'Fixed data'!$C$7</f>
        <v>-6.3403067601303945E-2</v>
      </c>
      <c r="P31" s="33">
        <f>$F$28/'Fixed data'!$C$7</f>
        <v>-6.3403067601303945E-2</v>
      </c>
      <c r="Q31" s="33">
        <f>$F$28/'Fixed data'!$C$7</f>
        <v>-6.3403067601303945E-2</v>
      </c>
      <c r="R31" s="33">
        <f>$F$28/'Fixed data'!$C$7</f>
        <v>-6.3403067601303945E-2</v>
      </c>
      <c r="S31" s="33">
        <f>$F$28/'Fixed data'!$C$7</f>
        <v>-6.3403067601303945E-2</v>
      </c>
      <c r="T31" s="33">
        <f>$F$28/'Fixed data'!$C$7</f>
        <v>-6.3403067601303945E-2</v>
      </c>
      <c r="U31" s="33">
        <f>$F$28/'Fixed data'!$C$7</f>
        <v>-6.3403067601303945E-2</v>
      </c>
      <c r="V31" s="33">
        <f>$F$28/'Fixed data'!$C$7</f>
        <v>-6.3403067601303945E-2</v>
      </c>
      <c r="W31" s="33">
        <f>$F$28/'Fixed data'!$C$7</f>
        <v>-6.3403067601303945E-2</v>
      </c>
      <c r="X31" s="33">
        <f>$F$28/'Fixed data'!$C$7</f>
        <v>-6.3403067601303945E-2</v>
      </c>
      <c r="Y31" s="33">
        <f>$F$28/'Fixed data'!$C$7</f>
        <v>-6.3403067601303945E-2</v>
      </c>
      <c r="Z31" s="33">
        <f>$F$28/'Fixed data'!$C$7</f>
        <v>-6.3403067601303945E-2</v>
      </c>
      <c r="AA31" s="33">
        <f>$F$28/'Fixed data'!$C$7</f>
        <v>-6.3403067601303945E-2</v>
      </c>
      <c r="AB31" s="33">
        <f>$F$28/'Fixed data'!$C$7</f>
        <v>-6.3403067601303945E-2</v>
      </c>
      <c r="AC31" s="33">
        <f>$F$28/'Fixed data'!$C$7</f>
        <v>-6.3403067601303945E-2</v>
      </c>
      <c r="AD31" s="33">
        <f>$F$28/'Fixed data'!$C$7</f>
        <v>-6.3403067601303945E-2</v>
      </c>
      <c r="AE31" s="33">
        <f>$F$28/'Fixed data'!$C$7</f>
        <v>-6.3403067601303945E-2</v>
      </c>
      <c r="AF31" s="33">
        <f>$F$28/'Fixed data'!$C$7</f>
        <v>-6.3403067601303945E-2</v>
      </c>
      <c r="AG31" s="33">
        <f>$F$28/'Fixed data'!$C$7</f>
        <v>-6.3403067601303945E-2</v>
      </c>
      <c r="AH31" s="33">
        <f>$F$28/'Fixed data'!$C$7</f>
        <v>-6.3403067601303945E-2</v>
      </c>
      <c r="AI31" s="33">
        <f>$F$28/'Fixed data'!$C$7</f>
        <v>-6.3403067601303945E-2</v>
      </c>
      <c r="AJ31" s="33">
        <f>$F$28/'Fixed data'!$C$7</f>
        <v>-6.3403067601303945E-2</v>
      </c>
      <c r="AK31" s="33">
        <f>$F$28/'Fixed data'!$C$7</f>
        <v>-6.3403067601303945E-2</v>
      </c>
      <c r="AL31" s="33">
        <f>$F$28/'Fixed data'!$C$7</f>
        <v>-6.3403067601303945E-2</v>
      </c>
      <c r="AM31" s="33">
        <f>$F$28/'Fixed data'!$C$7</f>
        <v>-6.3403067601303945E-2</v>
      </c>
      <c r="AN31" s="33">
        <f>$F$28/'Fixed data'!$C$7</f>
        <v>-6.3403067601303945E-2</v>
      </c>
      <c r="AO31" s="33">
        <f>$F$28/'Fixed data'!$C$7</f>
        <v>-6.3403067601303945E-2</v>
      </c>
      <c r="AP31" s="33">
        <f>$F$28/'Fixed data'!$C$7</f>
        <v>-6.3403067601303945E-2</v>
      </c>
      <c r="AQ31" s="33">
        <f>$F$28/'Fixed data'!$C$7</f>
        <v>-6.3403067601303945E-2</v>
      </c>
      <c r="AR31" s="33">
        <f>$F$28/'Fixed data'!$C$7</f>
        <v>-6.3403067601303945E-2</v>
      </c>
      <c r="AS31" s="33">
        <f>$F$28/'Fixed data'!$C$7</f>
        <v>-6.3403067601303945E-2</v>
      </c>
      <c r="AT31" s="33">
        <f>$F$28/'Fixed data'!$C$7</f>
        <v>-6.3403067601303945E-2</v>
      </c>
      <c r="AU31" s="33">
        <f>$F$28/'Fixed data'!$C$7</f>
        <v>-6.3403067601303945E-2</v>
      </c>
      <c r="AV31" s="33">
        <f>$F$28/'Fixed data'!$C$7</f>
        <v>-6.3403067601303945E-2</v>
      </c>
      <c r="AW31" s="33">
        <f>$F$28/'Fixed data'!$C$7</f>
        <v>-6.3403067601303945E-2</v>
      </c>
      <c r="AX31" s="33">
        <f>$F$28/'Fixed data'!$C$7</f>
        <v>-6.3403067601303945E-2</v>
      </c>
      <c r="AY31" s="33">
        <f>$F$28/'Fixed data'!$C$7</f>
        <v>-6.3403067601303945E-2</v>
      </c>
      <c r="AZ31" s="33"/>
      <c r="BA31" s="33"/>
      <c r="BB31" s="33"/>
      <c r="BC31" s="33"/>
      <c r="BD31" s="33"/>
    </row>
    <row r="32" spans="1:56" ht="16.5" hidden="1" customHeight="1" outlineLevel="1">
      <c r="A32" s="113"/>
      <c r="B32" s="9" t="s">
        <v>3</v>
      </c>
      <c r="C32" s="11" t="s">
        <v>55</v>
      </c>
      <c r="D32" s="9" t="s">
        <v>40</v>
      </c>
      <c r="F32" s="33"/>
      <c r="G32" s="33"/>
      <c r="H32" s="33">
        <f>$G$28/'Fixed data'!$C$7</f>
        <v>-0.224566495579053</v>
      </c>
      <c r="I32" s="33">
        <f>$G$28/'Fixed data'!$C$7</f>
        <v>-0.224566495579053</v>
      </c>
      <c r="J32" s="33">
        <f>$G$28/'Fixed data'!$C$7</f>
        <v>-0.224566495579053</v>
      </c>
      <c r="K32" s="33">
        <f>$G$28/'Fixed data'!$C$7</f>
        <v>-0.224566495579053</v>
      </c>
      <c r="L32" s="33">
        <f>$G$28/'Fixed data'!$C$7</f>
        <v>-0.224566495579053</v>
      </c>
      <c r="M32" s="33">
        <f>$G$28/'Fixed data'!$C$7</f>
        <v>-0.224566495579053</v>
      </c>
      <c r="N32" s="33">
        <f>$G$28/'Fixed data'!$C$7</f>
        <v>-0.224566495579053</v>
      </c>
      <c r="O32" s="33">
        <f>$G$28/'Fixed data'!$C$7</f>
        <v>-0.224566495579053</v>
      </c>
      <c r="P32" s="33">
        <f>$G$28/'Fixed data'!$C$7</f>
        <v>-0.224566495579053</v>
      </c>
      <c r="Q32" s="33">
        <f>$G$28/'Fixed data'!$C$7</f>
        <v>-0.224566495579053</v>
      </c>
      <c r="R32" s="33">
        <f>$G$28/'Fixed data'!$C$7</f>
        <v>-0.224566495579053</v>
      </c>
      <c r="S32" s="33">
        <f>$G$28/'Fixed data'!$C$7</f>
        <v>-0.224566495579053</v>
      </c>
      <c r="T32" s="33">
        <f>$G$28/'Fixed data'!$C$7</f>
        <v>-0.224566495579053</v>
      </c>
      <c r="U32" s="33">
        <f>$G$28/'Fixed data'!$C$7</f>
        <v>-0.224566495579053</v>
      </c>
      <c r="V32" s="33">
        <f>$G$28/'Fixed data'!$C$7</f>
        <v>-0.224566495579053</v>
      </c>
      <c r="W32" s="33">
        <f>$G$28/'Fixed data'!$C$7</f>
        <v>-0.224566495579053</v>
      </c>
      <c r="X32" s="33">
        <f>$G$28/'Fixed data'!$C$7</f>
        <v>-0.224566495579053</v>
      </c>
      <c r="Y32" s="33">
        <f>$G$28/'Fixed data'!$C$7</f>
        <v>-0.224566495579053</v>
      </c>
      <c r="Z32" s="33">
        <f>$G$28/'Fixed data'!$C$7</f>
        <v>-0.224566495579053</v>
      </c>
      <c r="AA32" s="33">
        <f>$G$28/'Fixed data'!$C$7</f>
        <v>-0.224566495579053</v>
      </c>
      <c r="AB32" s="33">
        <f>$G$28/'Fixed data'!$C$7</f>
        <v>-0.224566495579053</v>
      </c>
      <c r="AC32" s="33">
        <f>$G$28/'Fixed data'!$C$7</f>
        <v>-0.224566495579053</v>
      </c>
      <c r="AD32" s="33">
        <f>$G$28/'Fixed data'!$C$7</f>
        <v>-0.224566495579053</v>
      </c>
      <c r="AE32" s="33">
        <f>$G$28/'Fixed data'!$C$7</f>
        <v>-0.224566495579053</v>
      </c>
      <c r="AF32" s="33">
        <f>$G$28/'Fixed data'!$C$7</f>
        <v>-0.224566495579053</v>
      </c>
      <c r="AG32" s="33">
        <f>$G$28/'Fixed data'!$C$7</f>
        <v>-0.224566495579053</v>
      </c>
      <c r="AH32" s="33">
        <f>$G$28/'Fixed data'!$C$7</f>
        <v>-0.224566495579053</v>
      </c>
      <c r="AI32" s="33">
        <f>$G$28/'Fixed data'!$C$7</f>
        <v>-0.224566495579053</v>
      </c>
      <c r="AJ32" s="33">
        <f>$G$28/'Fixed data'!$C$7</f>
        <v>-0.224566495579053</v>
      </c>
      <c r="AK32" s="33">
        <f>$G$28/'Fixed data'!$C$7</f>
        <v>-0.224566495579053</v>
      </c>
      <c r="AL32" s="33">
        <f>$G$28/'Fixed data'!$C$7</f>
        <v>-0.224566495579053</v>
      </c>
      <c r="AM32" s="33">
        <f>$G$28/'Fixed data'!$C$7</f>
        <v>-0.224566495579053</v>
      </c>
      <c r="AN32" s="33">
        <f>$G$28/'Fixed data'!$C$7</f>
        <v>-0.224566495579053</v>
      </c>
      <c r="AO32" s="33">
        <f>$G$28/'Fixed data'!$C$7</f>
        <v>-0.224566495579053</v>
      </c>
      <c r="AP32" s="33">
        <f>$G$28/'Fixed data'!$C$7</f>
        <v>-0.224566495579053</v>
      </c>
      <c r="AQ32" s="33">
        <f>$G$28/'Fixed data'!$C$7</f>
        <v>-0.224566495579053</v>
      </c>
      <c r="AR32" s="33">
        <f>$G$28/'Fixed data'!$C$7</f>
        <v>-0.224566495579053</v>
      </c>
      <c r="AS32" s="33">
        <f>$G$28/'Fixed data'!$C$7</f>
        <v>-0.224566495579053</v>
      </c>
      <c r="AT32" s="33">
        <f>$G$28/'Fixed data'!$C$7</f>
        <v>-0.224566495579053</v>
      </c>
      <c r="AU32" s="33">
        <f>$G$28/'Fixed data'!$C$7</f>
        <v>-0.224566495579053</v>
      </c>
      <c r="AV32" s="33">
        <f>$G$28/'Fixed data'!$C$7</f>
        <v>-0.224566495579053</v>
      </c>
      <c r="AW32" s="33">
        <f>$G$28/'Fixed data'!$C$7</f>
        <v>-0.224566495579053</v>
      </c>
      <c r="AX32" s="33">
        <f>$G$28/'Fixed data'!$C$7</f>
        <v>-0.224566495579053</v>
      </c>
      <c r="AY32" s="33">
        <f>$G$28/'Fixed data'!$C$7</f>
        <v>-0.224566495579053</v>
      </c>
      <c r="AZ32" s="33">
        <f>$G$28/'Fixed data'!$C$7</f>
        <v>-0.224566495579053</v>
      </c>
      <c r="BA32" s="33"/>
      <c r="BB32" s="33"/>
      <c r="BC32" s="33"/>
      <c r="BD32" s="33"/>
    </row>
    <row r="33" spans="1:57" ht="16.5" hidden="1" customHeight="1" outlineLevel="1">
      <c r="A33" s="113"/>
      <c r="B33" s="9" t="s">
        <v>4</v>
      </c>
      <c r="C33" s="11" t="s">
        <v>56</v>
      </c>
      <c r="D33" s="9" t="s">
        <v>40</v>
      </c>
      <c r="F33" s="33"/>
      <c r="G33" s="33"/>
      <c r="H33" s="33"/>
      <c r="I33" s="33">
        <f>$H$28/'Fixed data'!$C$7</f>
        <v>-0.32829314314507657</v>
      </c>
      <c r="J33" s="33">
        <f>$H$28/'Fixed data'!$C$7</f>
        <v>-0.32829314314507657</v>
      </c>
      <c r="K33" s="33">
        <f>$H$28/'Fixed data'!$C$7</f>
        <v>-0.32829314314507657</v>
      </c>
      <c r="L33" s="33">
        <f>$H$28/'Fixed data'!$C$7</f>
        <v>-0.32829314314507657</v>
      </c>
      <c r="M33" s="33">
        <f>$H$28/'Fixed data'!$C$7</f>
        <v>-0.32829314314507657</v>
      </c>
      <c r="N33" s="33">
        <f>$H$28/'Fixed data'!$C$7</f>
        <v>-0.32829314314507657</v>
      </c>
      <c r="O33" s="33">
        <f>$H$28/'Fixed data'!$C$7</f>
        <v>-0.32829314314507657</v>
      </c>
      <c r="P33" s="33">
        <f>$H$28/'Fixed data'!$C$7</f>
        <v>-0.32829314314507657</v>
      </c>
      <c r="Q33" s="33">
        <f>$H$28/'Fixed data'!$C$7</f>
        <v>-0.32829314314507657</v>
      </c>
      <c r="R33" s="33">
        <f>$H$28/'Fixed data'!$C$7</f>
        <v>-0.32829314314507657</v>
      </c>
      <c r="S33" s="33">
        <f>$H$28/'Fixed data'!$C$7</f>
        <v>-0.32829314314507657</v>
      </c>
      <c r="T33" s="33">
        <f>$H$28/'Fixed data'!$C$7</f>
        <v>-0.32829314314507657</v>
      </c>
      <c r="U33" s="33">
        <f>$H$28/'Fixed data'!$C$7</f>
        <v>-0.32829314314507657</v>
      </c>
      <c r="V33" s="33">
        <f>$H$28/'Fixed data'!$C$7</f>
        <v>-0.32829314314507657</v>
      </c>
      <c r="W33" s="33">
        <f>$H$28/'Fixed data'!$C$7</f>
        <v>-0.32829314314507657</v>
      </c>
      <c r="X33" s="33">
        <f>$H$28/'Fixed data'!$C$7</f>
        <v>-0.32829314314507657</v>
      </c>
      <c r="Y33" s="33">
        <f>$H$28/'Fixed data'!$C$7</f>
        <v>-0.32829314314507657</v>
      </c>
      <c r="Z33" s="33">
        <f>$H$28/'Fixed data'!$C$7</f>
        <v>-0.32829314314507657</v>
      </c>
      <c r="AA33" s="33">
        <f>$H$28/'Fixed data'!$C$7</f>
        <v>-0.32829314314507657</v>
      </c>
      <c r="AB33" s="33">
        <f>$H$28/'Fixed data'!$C$7</f>
        <v>-0.32829314314507657</v>
      </c>
      <c r="AC33" s="33">
        <f>$H$28/'Fixed data'!$C$7</f>
        <v>-0.32829314314507657</v>
      </c>
      <c r="AD33" s="33">
        <f>$H$28/'Fixed data'!$C$7</f>
        <v>-0.32829314314507657</v>
      </c>
      <c r="AE33" s="33">
        <f>$H$28/'Fixed data'!$C$7</f>
        <v>-0.32829314314507657</v>
      </c>
      <c r="AF33" s="33">
        <f>$H$28/'Fixed data'!$C$7</f>
        <v>-0.32829314314507657</v>
      </c>
      <c r="AG33" s="33">
        <f>$H$28/'Fixed data'!$C$7</f>
        <v>-0.32829314314507657</v>
      </c>
      <c r="AH33" s="33">
        <f>$H$28/'Fixed data'!$C$7</f>
        <v>-0.32829314314507657</v>
      </c>
      <c r="AI33" s="33">
        <f>$H$28/'Fixed data'!$C$7</f>
        <v>-0.32829314314507657</v>
      </c>
      <c r="AJ33" s="33">
        <f>$H$28/'Fixed data'!$C$7</f>
        <v>-0.32829314314507657</v>
      </c>
      <c r="AK33" s="33">
        <f>$H$28/'Fixed data'!$C$7</f>
        <v>-0.32829314314507657</v>
      </c>
      <c r="AL33" s="33">
        <f>$H$28/'Fixed data'!$C$7</f>
        <v>-0.32829314314507657</v>
      </c>
      <c r="AM33" s="33">
        <f>$H$28/'Fixed data'!$C$7</f>
        <v>-0.32829314314507657</v>
      </c>
      <c r="AN33" s="33">
        <f>$H$28/'Fixed data'!$C$7</f>
        <v>-0.32829314314507657</v>
      </c>
      <c r="AO33" s="33">
        <f>$H$28/'Fixed data'!$C$7</f>
        <v>-0.32829314314507657</v>
      </c>
      <c r="AP33" s="33">
        <f>$H$28/'Fixed data'!$C$7</f>
        <v>-0.32829314314507657</v>
      </c>
      <c r="AQ33" s="33">
        <f>$H$28/'Fixed data'!$C$7</f>
        <v>-0.32829314314507657</v>
      </c>
      <c r="AR33" s="33">
        <f>$H$28/'Fixed data'!$C$7</f>
        <v>-0.32829314314507657</v>
      </c>
      <c r="AS33" s="33">
        <f>$H$28/'Fixed data'!$C$7</f>
        <v>-0.32829314314507657</v>
      </c>
      <c r="AT33" s="33">
        <f>$H$28/'Fixed data'!$C$7</f>
        <v>-0.32829314314507657</v>
      </c>
      <c r="AU33" s="33">
        <f>$H$28/'Fixed data'!$C$7</f>
        <v>-0.32829314314507657</v>
      </c>
      <c r="AV33" s="33">
        <f>$H$28/'Fixed data'!$C$7</f>
        <v>-0.32829314314507657</v>
      </c>
      <c r="AW33" s="33">
        <f>$H$28/'Fixed data'!$C$7</f>
        <v>-0.32829314314507657</v>
      </c>
      <c r="AX33" s="33">
        <f>$H$28/'Fixed data'!$C$7</f>
        <v>-0.32829314314507657</v>
      </c>
      <c r="AY33" s="33">
        <f>$H$28/'Fixed data'!$C$7</f>
        <v>-0.32829314314507657</v>
      </c>
      <c r="AZ33" s="33">
        <f>$H$28/'Fixed data'!$C$7</f>
        <v>-0.32829314314507657</v>
      </c>
      <c r="BA33" s="33">
        <f>$H$28/'Fixed data'!$C$7</f>
        <v>-0.32829314314507657</v>
      </c>
      <c r="BB33" s="33"/>
      <c r="BC33" s="33"/>
      <c r="BD33" s="33"/>
    </row>
    <row r="34" spans="1:57" ht="16.5" hidden="1" customHeight="1" outlineLevel="1">
      <c r="A34" s="113"/>
      <c r="B34" s="9" t="s">
        <v>5</v>
      </c>
      <c r="C34" s="11" t="s">
        <v>57</v>
      </c>
      <c r="D34" s="9" t="s">
        <v>40</v>
      </c>
      <c r="F34" s="33"/>
      <c r="G34" s="33"/>
      <c r="H34" s="33"/>
      <c r="I34" s="33"/>
      <c r="J34" s="33">
        <f>$I$28/'Fixed data'!$C$7</f>
        <v>-0.36482902652260069</v>
      </c>
      <c r="K34" s="33">
        <f>$I$28/'Fixed data'!$C$7</f>
        <v>-0.36482902652260069</v>
      </c>
      <c r="L34" s="33">
        <f>$I$28/'Fixed data'!$C$7</f>
        <v>-0.36482902652260069</v>
      </c>
      <c r="M34" s="33">
        <f>$I$28/'Fixed data'!$C$7</f>
        <v>-0.36482902652260069</v>
      </c>
      <c r="N34" s="33">
        <f>$I$28/'Fixed data'!$C$7</f>
        <v>-0.36482902652260069</v>
      </c>
      <c r="O34" s="33">
        <f>$I$28/'Fixed data'!$C$7</f>
        <v>-0.36482902652260069</v>
      </c>
      <c r="P34" s="33">
        <f>$I$28/'Fixed data'!$C$7</f>
        <v>-0.36482902652260069</v>
      </c>
      <c r="Q34" s="33">
        <f>$I$28/'Fixed data'!$C$7</f>
        <v>-0.36482902652260069</v>
      </c>
      <c r="R34" s="33">
        <f>$I$28/'Fixed data'!$C$7</f>
        <v>-0.36482902652260069</v>
      </c>
      <c r="S34" s="33">
        <f>$I$28/'Fixed data'!$C$7</f>
        <v>-0.36482902652260069</v>
      </c>
      <c r="T34" s="33">
        <f>$I$28/'Fixed data'!$C$7</f>
        <v>-0.36482902652260069</v>
      </c>
      <c r="U34" s="33">
        <f>$I$28/'Fixed data'!$C$7</f>
        <v>-0.36482902652260069</v>
      </c>
      <c r="V34" s="33">
        <f>$I$28/'Fixed data'!$C$7</f>
        <v>-0.36482902652260069</v>
      </c>
      <c r="W34" s="33">
        <f>$I$28/'Fixed data'!$C$7</f>
        <v>-0.36482902652260069</v>
      </c>
      <c r="X34" s="33">
        <f>$I$28/'Fixed data'!$C$7</f>
        <v>-0.36482902652260069</v>
      </c>
      <c r="Y34" s="33">
        <f>$I$28/'Fixed data'!$C$7</f>
        <v>-0.36482902652260069</v>
      </c>
      <c r="Z34" s="33">
        <f>$I$28/'Fixed data'!$C$7</f>
        <v>-0.36482902652260069</v>
      </c>
      <c r="AA34" s="33">
        <f>$I$28/'Fixed data'!$C$7</f>
        <v>-0.36482902652260069</v>
      </c>
      <c r="AB34" s="33">
        <f>$I$28/'Fixed data'!$C$7</f>
        <v>-0.36482902652260069</v>
      </c>
      <c r="AC34" s="33">
        <f>$I$28/'Fixed data'!$C$7</f>
        <v>-0.36482902652260069</v>
      </c>
      <c r="AD34" s="33">
        <f>$I$28/'Fixed data'!$C$7</f>
        <v>-0.36482902652260069</v>
      </c>
      <c r="AE34" s="33">
        <f>$I$28/'Fixed data'!$C$7</f>
        <v>-0.36482902652260069</v>
      </c>
      <c r="AF34" s="33">
        <f>$I$28/'Fixed data'!$C$7</f>
        <v>-0.36482902652260069</v>
      </c>
      <c r="AG34" s="33">
        <f>$I$28/'Fixed data'!$C$7</f>
        <v>-0.36482902652260069</v>
      </c>
      <c r="AH34" s="33">
        <f>$I$28/'Fixed data'!$C$7</f>
        <v>-0.36482902652260069</v>
      </c>
      <c r="AI34" s="33">
        <f>$I$28/'Fixed data'!$C$7</f>
        <v>-0.36482902652260069</v>
      </c>
      <c r="AJ34" s="33">
        <f>$I$28/'Fixed data'!$C$7</f>
        <v>-0.36482902652260069</v>
      </c>
      <c r="AK34" s="33">
        <f>$I$28/'Fixed data'!$C$7</f>
        <v>-0.36482902652260069</v>
      </c>
      <c r="AL34" s="33">
        <f>$I$28/'Fixed data'!$C$7</f>
        <v>-0.36482902652260069</v>
      </c>
      <c r="AM34" s="33">
        <f>$I$28/'Fixed data'!$C$7</f>
        <v>-0.36482902652260069</v>
      </c>
      <c r="AN34" s="33">
        <f>$I$28/'Fixed data'!$C$7</f>
        <v>-0.36482902652260069</v>
      </c>
      <c r="AO34" s="33">
        <f>$I$28/'Fixed data'!$C$7</f>
        <v>-0.36482902652260069</v>
      </c>
      <c r="AP34" s="33">
        <f>$I$28/'Fixed data'!$C$7</f>
        <v>-0.36482902652260069</v>
      </c>
      <c r="AQ34" s="33">
        <f>$I$28/'Fixed data'!$C$7</f>
        <v>-0.36482902652260069</v>
      </c>
      <c r="AR34" s="33">
        <f>$I$28/'Fixed data'!$C$7</f>
        <v>-0.36482902652260069</v>
      </c>
      <c r="AS34" s="33">
        <f>$I$28/'Fixed data'!$C$7</f>
        <v>-0.36482902652260069</v>
      </c>
      <c r="AT34" s="33">
        <f>$I$28/'Fixed data'!$C$7</f>
        <v>-0.36482902652260069</v>
      </c>
      <c r="AU34" s="33">
        <f>$I$28/'Fixed data'!$C$7</f>
        <v>-0.36482902652260069</v>
      </c>
      <c r="AV34" s="33">
        <f>$I$28/'Fixed data'!$C$7</f>
        <v>-0.36482902652260069</v>
      </c>
      <c r="AW34" s="33">
        <f>$I$28/'Fixed data'!$C$7</f>
        <v>-0.36482902652260069</v>
      </c>
      <c r="AX34" s="33">
        <f>$I$28/'Fixed data'!$C$7</f>
        <v>-0.36482902652260069</v>
      </c>
      <c r="AY34" s="33">
        <f>$I$28/'Fixed data'!$C$7</f>
        <v>-0.36482902652260069</v>
      </c>
      <c r="AZ34" s="33">
        <f>$I$28/'Fixed data'!$C$7</f>
        <v>-0.36482902652260069</v>
      </c>
      <c r="BA34" s="33">
        <f>$I$28/'Fixed data'!$C$7</f>
        <v>-0.36482902652260069</v>
      </c>
      <c r="BB34" s="33">
        <f>$I$28/'Fixed data'!$C$7</f>
        <v>-0.36482902652260069</v>
      </c>
      <c r="BC34" s="33"/>
      <c r="BD34" s="33"/>
    </row>
    <row r="35" spans="1:57" ht="16.5" hidden="1" customHeight="1" outlineLevel="1">
      <c r="A35" s="113"/>
      <c r="B35" s="9" t="s">
        <v>6</v>
      </c>
      <c r="C35" s="11" t="s">
        <v>58</v>
      </c>
      <c r="D35" s="9" t="s">
        <v>40</v>
      </c>
      <c r="F35" s="33"/>
      <c r="G35" s="33"/>
      <c r="H35" s="33"/>
      <c r="I35" s="33"/>
      <c r="J35" s="33"/>
      <c r="K35" s="33">
        <f>$J$28/'Fixed data'!$C$7</f>
        <v>-0.81101078483742794</v>
      </c>
      <c r="L35" s="33">
        <f>$J$28/'Fixed data'!$C$7</f>
        <v>-0.81101078483742794</v>
      </c>
      <c r="M35" s="33">
        <f>$J$28/'Fixed data'!$C$7</f>
        <v>-0.81101078483742794</v>
      </c>
      <c r="N35" s="33">
        <f>$J$28/'Fixed data'!$C$7</f>
        <v>-0.81101078483742794</v>
      </c>
      <c r="O35" s="33">
        <f>$J$28/'Fixed data'!$C$7</f>
        <v>-0.81101078483742794</v>
      </c>
      <c r="P35" s="33">
        <f>$J$28/'Fixed data'!$C$7</f>
        <v>-0.81101078483742794</v>
      </c>
      <c r="Q35" s="33">
        <f>$J$28/'Fixed data'!$C$7</f>
        <v>-0.81101078483742794</v>
      </c>
      <c r="R35" s="33">
        <f>$J$28/'Fixed data'!$C$7</f>
        <v>-0.81101078483742794</v>
      </c>
      <c r="S35" s="33">
        <f>$J$28/'Fixed data'!$C$7</f>
        <v>-0.81101078483742794</v>
      </c>
      <c r="T35" s="33">
        <f>$J$28/'Fixed data'!$C$7</f>
        <v>-0.81101078483742794</v>
      </c>
      <c r="U35" s="33">
        <f>$J$28/'Fixed data'!$C$7</f>
        <v>-0.81101078483742794</v>
      </c>
      <c r="V35" s="33">
        <f>$J$28/'Fixed data'!$C$7</f>
        <v>-0.81101078483742794</v>
      </c>
      <c r="W35" s="33">
        <f>$J$28/'Fixed data'!$C$7</f>
        <v>-0.81101078483742794</v>
      </c>
      <c r="X35" s="33">
        <f>$J$28/'Fixed data'!$C$7</f>
        <v>-0.81101078483742794</v>
      </c>
      <c r="Y35" s="33">
        <f>$J$28/'Fixed data'!$C$7</f>
        <v>-0.81101078483742794</v>
      </c>
      <c r="Z35" s="33">
        <f>$J$28/'Fixed data'!$C$7</f>
        <v>-0.81101078483742794</v>
      </c>
      <c r="AA35" s="33">
        <f>$J$28/'Fixed data'!$C$7</f>
        <v>-0.81101078483742794</v>
      </c>
      <c r="AB35" s="33">
        <f>$J$28/'Fixed data'!$C$7</f>
        <v>-0.81101078483742794</v>
      </c>
      <c r="AC35" s="33">
        <f>$J$28/'Fixed data'!$C$7</f>
        <v>-0.81101078483742794</v>
      </c>
      <c r="AD35" s="33">
        <f>$J$28/'Fixed data'!$C$7</f>
        <v>-0.81101078483742794</v>
      </c>
      <c r="AE35" s="33">
        <f>$J$28/'Fixed data'!$C$7</f>
        <v>-0.81101078483742794</v>
      </c>
      <c r="AF35" s="33">
        <f>$J$28/'Fixed data'!$C$7</f>
        <v>-0.81101078483742794</v>
      </c>
      <c r="AG35" s="33">
        <f>$J$28/'Fixed data'!$C$7</f>
        <v>-0.81101078483742794</v>
      </c>
      <c r="AH35" s="33">
        <f>$J$28/'Fixed data'!$C$7</f>
        <v>-0.81101078483742794</v>
      </c>
      <c r="AI35" s="33">
        <f>$J$28/'Fixed data'!$C$7</f>
        <v>-0.81101078483742794</v>
      </c>
      <c r="AJ35" s="33">
        <f>$J$28/'Fixed data'!$C$7</f>
        <v>-0.81101078483742794</v>
      </c>
      <c r="AK35" s="33">
        <f>$J$28/'Fixed data'!$C$7</f>
        <v>-0.81101078483742794</v>
      </c>
      <c r="AL35" s="33">
        <f>$J$28/'Fixed data'!$C$7</f>
        <v>-0.81101078483742794</v>
      </c>
      <c r="AM35" s="33">
        <f>$J$28/'Fixed data'!$C$7</f>
        <v>-0.81101078483742794</v>
      </c>
      <c r="AN35" s="33">
        <f>$J$28/'Fixed data'!$C$7</f>
        <v>-0.81101078483742794</v>
      </c>
      <c r="AO35" s="33">
        <f>$J$28/'Fixed data'!$C$7</f>
        <v>-0.81101078483742794</v>
      </c>
      <c r="AP35" s="33">
        <f>$J$28/'Fixed data'!$C$7</f>
        <v>-0.81101078483742794</v>
      </c>
      <c r="AQ35" s="33">
        <f>$J$28/'Fixed data'!$C$7</f>
        <v>-0.81101078483742794</v>
      </c>
      <c r="AR35" s="33">
        <f>$J$28/'Fixed data'!$C$7</f>
        <v>-0.81101078483742794</v>
      </c>
      <c r="AS35" s="33">
        <f>$J$28/'Fixed data'!$C$7</f>
        <v>-0.81101078483742794</v>
      </c>
      <c r="AT35" s="33">
        <f>$J$28/'Fixed data'!$C$7</f>
        <v>-0.81101078483742794</v>
      </c>
      <c r="AU35" s="33">
        <f>$J$28/'Fixed data'!$C$7</f>
        <v>-0.81101078483742794</v>
      </c>
      <c r="AV35" s="33">
        <f>$J$28/'Fixed data'!$C$7</f>
        <v>-0.81101078483742794</v>
      </c>
      <c r="AW35" s="33">
        <f>$J$28/'Fixed data'!$C$7</f>
        <v>-0.81101078483742794</v>
      </c>
      <c r="AX35" s="33">
        <f>$J$28/'Fixed data'!$C$7</f>
        <v>-0.81101078483742794</v>
      </c>
      <c r="AY35" s="33">
        <f>$J$28/'Fixed data'!$C$7</f>
        <v>-0.81101078483742794</v>
      </c>
      <c r="AZ35" s="33">
        <f>$J$28/'Fixed data'!$C$7</f>
        <v>-0.81101078483742794</v>
      </c>
      <c r="BA35" s="33">
        <f>$J$28/'Fixed data'!$C$7</f>
        <v>-0.81101078483742794</v>
      </c>
      <c r="BB35" s="33">
        <f>$J$28/'Fixed data'!$C$7</f>
        <v>-0.81101078483742794</v>
      </c>
      <c r="BC35" s="33">
        <f>$J$28/'Fixed data'!$C$7</f>
        <v>-0.81101078483742794</v>
      </c>
      <c r="BD35" s="33"/>
    </row>
    <row r="36" spans="1:57" ht="16.5" hidden="1" customHeight="1" outlineLevel="1">
      <c r="A36" s="113"/>
      <c r="B36" s="9" t="s">
        <v>32</v>
      </c>
      <c r="C36" s="11" t="s">
        <v>59</v>
      </c>
      <c r="D36" s="9" t="s">
        <v>40</v>
      </c>
      <c r="F36" s="33"/>
      <c r="G36" s="33"/>
      <c r="H36" s="33"/>
      <c r="I36" s="33"/>
      <c r="J36" s="33"/>
      <c r="K36" s="33"/>
      <c r="L36" s="33">
        <f>$K$28/'Fixed data'!$C$7</f>
        <v>-0.51400894712413459</v>
      </c>
      <c r="M36" s="33">
        <f>$K$28/'Fixed data'!$C$7</f>
        <v>-0.51400894712413459</v>
      </c>
      <c r="N36" s="33">
        <f>$K$28/'Fixed data'!$C$7</f>
        <v>-0.51400894712413459</v>
      </c>
      <c r="O36" s="33">
        <f>$K$28/'Fixed data'!$C$7</f>
        <v>-0.51400894712413459</v>
      </c>
      <c r="P36" s="33">
        <f>$K$28/'Fixed data'!$C$7</f>
        <v>-0.51400894712413459</v>
      </c>
      <c r="Q36" s="33">
        <f>$K$28/'Fixed data'!$C$7</f>
        <v>-0.51400894712413459</v>
      </c>
      <c r="R36" s="33">
        <f>$K$28/'Fixed data'!$C$7</f>
        <v>-0.51400894712413459</v>
      </c>
      <c r="S36" s="33">
        <f>$K$28/'Fixed data'!$C$7</f>
        <v>-0.51400894712413459</v>
      </c>
      <c r="T36" s="33">
        <f>$K$28/'Fixed data'!$C$7</f>
        <v>-0.51400894712413459</v>
      </c>
      <c r="U36" s="33">
        <f>$K$28/'Fixed data'!$C$7</f>
        <v>-0.51400894712413459</v>
      </c>
      <c r="V36" s="33">
        <f>$K$28/'Fixed data'!$C$7</f>
        <v>-0.51400894712413459</v>
      </c>
      <c r="W36" s="33">
        <f>$K$28/'Fixed data'!$C$7</f>
        <v>-0.51400894712413459</v>
      </c>
      <c r="X36" s="33">
        <f>$K$28/'Fixed data'!$C$7</f>
        <v>-0.51400894712413459</v>
      </c>
      <c r="Y36" s="33">
        <f>$K$28/'Fixed data'!$C$7</f>
        <v>-0.51400894712413459</v>
      </c>
      <c r="Z36" s="33">
        <f>$K$28/'Fixed data'!$C$7</f>
        <v>-0.51400894712413459</v>
      </c>
      <c r="AA36" s="33">
        <f>$K$28/'Fixed data'!$C$7</f>
        <v>-0.51400894712413459</v>
      </c>
      <c r="AB36" s="33">
        <f>$K$28/'Fixed data'!$C$7</f>
        <v>-0.51400894712413459</v>
      </c>
      <c r="AC36" s="33">
        <f>$K$28/'Fixed data'!$C$7</f>
        <v>-0.51400894712413459</v>
      </c>
      <c r="AD36" s="33">
        <f>$K$28/'Fixed data'!$C$7</f>
        <v>-0.51400894712413459</v>
      </c>
      <c r="AE36" s="33">
        <f>$K$28/'Fixed data'!$C$7</f>
        <v>-0.51400894712413459</v>
      </c>
      <c r="AF36" s="33">
        <f>$K$28/'Fixed data'!$C$7</f>
        <v>-0.51400894712413459</v>
      </c>
      <c r="AG36" s="33">
        <f>$K$28/'Fixed data'!$C$7</f>
        <v>-0.51400894712413459</v>
      </c>
      <c r="AH36" s="33">
        <f>$K$28/'Fixed data'!$C$7</f>
        <v>-0.51400894712413459</v>
      </c>
      <c r="AI36" s="33">
        <f>$K$28/'Fixed data'!$C$7</f>
        <v>-0.51400894712413459</v>
      </c>
      <c r="AJ36" s="33">
        <f>$K$28/'Fixed data'!$C$7</f>
        <v>-0.51400894712413459</v>
      </c>
      <c r="AK36" s="33">
        <f>$K$28/'Fixed data'!$C$7</f>
        <v>-0.51400894712413459</v>
      </c>
      <c r="AL36" s="33">
        <f>$K$28/'Fixed data'!$C$7</f>
        <v>-0.51400894712413459</v>
      </c>
      <c r="AM36" s="33">
        <f>$K$28/'Fixed data'!$C$7</f>
        <v>-0.51400894712413459</v>
      </c>
      <c r="AN36" s="33">
        <f>$K$28/'Fixed data'!$C$7</f>
        <v>-0.51400894712413459</v>
      </c>
      <c r="AO36" s="33">
        <f>$K$28/'Fixed data'!$C$7</f>
        <v>-0.51400894712413459</v>
      </c>
      <c r="AP36" s="33">
        <f>$K$28/'Fixed data'!$C$7</f>
        <v>-0.51400894712413459</v>
      </c>
      <c r="AQ36" s="33">
        <f>$K$28/'Fixed data'!$C$7</f>
        <v>-0.51400894712413459</v>
      </c>
      <c r="AR36" s="33">
        <f>$K$28/'Fixed data'!$C$7</f>
        <v>-0.51400894712413459</v>
      </c>
      <c r="AS36" s="33">
        <f>$K$28/'Fixed data'!$C$7</f>
        <v>-0.51400894712413459</v>
      </c>
      <c r="AT36" s="33">
        <f>$K$28/'Fixed data'!$C$7</f>
        <v>-0.51400894712413459</v>
      </c>
      <c r="AU36" s="33">
        <f>$K$28/'Fixed data'!$C$7</f>
        <v>-0.51400894712413459</v>
      </c>
      <c r="AV36" s="33">
        <f>$K$28/'Fixed data'!$C$7</f>
        <v>-0.51400894712413459</v>
      </c>
      <c r="AW36" s="33">
        <f>$K$28/'Fixed data'!$C$7</f>
        <v>-0.51400894712413459</v>
      </c>
      <c r="AX36" s="33">
        <f>$K$28/'Fixed data'!$C$7</f>
        <v>-0.51400894712413459</v>
      </c>
      <c r="AY36" s="33">
        <f>$K$28/'Fixed data'!$C$7</f>
        <v>-0.51400894712413459</v>
      </c>
      <c r="AZ36" s="33">
        <f>$K$28/'Fixed data'!$C$7</f>
        <v>-0.51400894712413459</v>
      </c>
      <c r="BA36" s="33">
        <f>$K$28/'Fixed data'!$C$7</f>
        <v>-0.51400894712413459</v>
      </c>
      <c r="BB36" s="33">
        <f>$K$28/'Fixed data'!$C$7</f>
        <v>-0.51400894712413459</v>
      </c>
      <c r="BC36" s="33">
        <f>$K$28/'Fixed data'!$C$7</f>
        <v>-0.51400894712413459</v>
      </c>
      <c r="BD36" s="33">
        <f>$K$28/'Fixed data'!$C$7</f>
        <v>-0.51400894712413459</v>
      </c>
    </row>
    <row r="37" spans="1:57" ht="16.5" hidden="1" customHeight="1" outlineLevel="1">
      <c r="A37" s="113"/>
      <c r="B37" s="9" t="s">
        <v>33</v>
      </c>
      <c r="C37" s="11" t="s">
        <v>60</v>
      </c>
      <c r="D37" s="9" t="s">
        <v>40</v>
      </c>
      <c r="F37" s="33"/>
      <c r="G37" s="33"/>
      <c r="H37" s="33"/>
      <c r="I37" s="33"/>
      <c r="J37" s="33"/>
      <c r="K37" s="33"/>
      <c r="L37" s="33"/>
      <c r="M37" s="33">
        <f>$L$28/'Fixed data'!$C$7</f>
        <v>-0.81093667234196654</v>
      </c>
      <c r="N37" s="33">
        <f>$L$28/'Fixed data'!$C$7</f>
        <v>-0.81093667234196654</v>
      </c>
      <c r="O37" s="33">
        <f>$L$28/'Fixed data'!$C$7</f>
        <v>-0.81093667234196654</v>
      </c>
      <c r="P37" s="33">
        <f>$L$28/'Fixed data'!$C$7</f>
        <v>-0.81093667234196654</v>
      </c>
      <c r="Q37" s="33">
        <f>$L$28/'Fixed data'!$C$7</f>
        <v>-0.81093667234196654</v>
      </c>
      <c r="R37" s="33">
        <f>$L$28/'Fixed data'!$C$7</f>
        <v>-0.81093667234196654</v>
      </c>
      <c r="S37" s="33">
        <f>$L$28/'Fixed data'!$C$7</f>
        <v>-0.81093667234196654</v>
      </c>
      <c r="T37" s="33">
        <f>$L$28/'Fixed data'!$C$7</f>
        <v>-0.81093667234196654</v>
      </c>
      <c r="U37" s="33">
        <f>$L$28/'Fixed data'!$C$7</f>
        <v>-0.81093667234196654</v>
      </c>
      <c r="V37" s="33">
        <f>$L$28/'Fixed data'!$C$7</f>
        <v>-0.81093667234196654</v>
      </c>
      <c r="W37" s="33">
        <f>$L$28/'Fixed data'!$C$7</f>
        <v>-0.81093667234196654</v>
      </c>
      <c r="X37" s="33">
        <f>$L$28/'Fixed data'!$C$7</f>
        <v>-0.81093667234196654</v>
      </c>
      <c r="Y37" s="33">
        <f>$L$28/'Fixed data'!$C$7</f>
        <v>-0.81093667234196654</v>
      </c>
      <c r="Z37" s="33">
        <f>$L$28/'Fixed data'!$C$7</f>
        <v>-0.81093667234196654</v>
      </c>
      <c r="AA37" s="33">
        <f>$L$28/'Fixed data'!$C$7</f>
        <v>-0.81093667234196654</v>
      </c>
      <c r="AB37" s="33">
        <f>$L$28/'Fixed data'!$C$7</f>
        <v>-0.81093667234196654</v>
      </c>
      <c r="AC37" s="33">
        <f>$L$28/'Fixed data'!$C$7</f>
        <v>-0.81093667234196654</v>
      </c>
      <c r="AD37" s="33">
        <f>$L$28/'Fixed data'!$C$7</f>
        <v>-0.81093667234196654</v>
      </c>
      <c r="AE37" s="33">
        <f>$L$28/'Fixed data'!$C$7</f>
        <v>-0.81093667234196654</v>
      </c>
      <c r="AF37" s="33">
        <f>$L$28/'Fixed data'!$C$7</f>
        <v>-0.81093667234196654</v>
      </c>
      <c r="AG37" s="33">
        <f>$L$28/'Fixed data'!$C$7</f>
        <v>-0.81093667234196654</v>
      </c>
      <c r="AH37" s="33">
        <f>$L$28/'Fixed data'!$C$7</f>
        <v>-0.81093667234196654</v>
      </c>
      <c r="AI37" s="33">
        <f>$L$28/'Fixed data'!$C$7</f>
        <v>-0.81093667234196654</v>
      </c>
      <c r="AJ37" s="33">
        <f>$L$28/'Fixed data'!$C$7</f>
        <v>-0.81093667234196654</v>
      </c>
      <c r="AK37" s="33">
        <f>$L$28/'Fixed data'!$C$7</f>
        <v>-0.81093667234196654</v>
      </c>
      <c r="AL37" s="33">
        <f>$L$28/'Fixed data'!$C$7</f>
        <v>-0.81093667234196654</v>
      </c>
      <c r="AM37" s="33">
        <f>$L$28/'Fixed data'!$C$7</f>
        <v>-0.81093667234196654</v>
      </c>
      <c r="AN37" s="33">
        <f>$L$28/'Fixed data'!$C$7</f>
        <v>-0.81093667234196654</v>
      </c>
      <c r="AO37" s="33">
        <f>$L$28/'Fixed data'!$C$7</f>
        <v>-0.81093667234196654</v>
      </c>
      <c r="AP37" s="33">
        <f>$L$28/'Fixed data'!$C$7</f>
        <v>-0.81093667234196654</v>
      </c>
      <c r="AQ37" s="33">
        <f>$L$28/'Fixed data'!$C$7</f>
        <v>-0.81093667234196654</v>
      </c>
      <c r="AR37" s="33">
        <f>$L$28/'Fixed data'!$C$7</f>
        <v>-0.81093667234196654</v>
      </c>
      <c r="AS37" s="33">
        <f>$L$28/'Fixed data'!$C$7</f>
        <v>-0.81093667234196654</v>
      </c>
      <c r="AT37" s="33">
        <f>$L$28/'Fixed data'!$C$7</f>
        <v>-0.81093667234196654</v>
      </c>
      <c r="AU37" s="33">
        <f>$L$28/'Fixed data'!$C$7</f>
        <v>-0.81093667234196654</v>
      </c>
      <c r="AV37" s="33">
        <f>$L$28/'Fixed data'!$C$7</f>
        <v>-0.81093667234196654</v>
      </c>
      <c r="AW37" s="33">
        <f>$L$28/'Fixed data'!$C$7</f>
        <v>-0.81093667234196654</v>
      </c>
      <c r="AX37" s="33">
        <f>$L$28/'Fixed data'!$C$7</f>
        <v>-0.81093667234196654</v>
      </c>
      <c r="AY37" s="33">
        <f>$L$28/'Fixed data'!$C$7</f>
        <v>-0.81093667234196654</v>
      </c>
      <c r="AZ37" s="33">
        <f>$L$28/'Fixed data'!$C$7</f>
        <v>-0.81093667234196654</v>
      </c>
      <c r="BA37" s="33">
        <f>$L$28/'Fixed data'!$C$7</f>
        <v>-0.81093667234196654</v>
      </c>
      <c r="BB37" s="33">
        <f>$L$28/'Fixed data'!$C$7</f>
        <v>-0.81093667234196654</v>
      </c>
      <c r="BC37" s="33">
        <f>$L$28/'Fixed data'!$C$7</f>
        <v>-0.81093667234196654</v>
      </c>
      <c r="BD37" s="33">
        <f>$L$28/'Fixed data'!$C$7</f>
        <v>-0.81093667234196654</v>
      </c>
    </row>
    <row r="38" spans="1:57" ht="16.5" hidden="1" customHeight="1" outlineLevel="1">
      <c r="A38" s="113"/>
      <c r="B38" s="9" t="s">
        <v>109</v>
      </c>
      <c r="C38" s="11" t="s">
        <v>131</v>
      </c>
      <c r="D38" s="9" t="s">
        <v>40</v>
      </c>
      <c r="F38" s="33"/>
      <c r="G38" s="33"/>
      <c r="H38" s="33"/>
      <c r="I38" s="33"/>
      <c r="J38" s="33"/>
      <c r="K38" s="33"/>
      <c r="L38" s="33"/>
      <c r="M38" s="33"/>
      <c r="N38" s="33">
        <f>$M$28/'Fixed data'!$C$7</f>
        <v>-1.8558867598019877</v>
      </c>
      <c r="O38" s="33">
        <f>$M$28/'Fixed data'!$C$7</f>
        <v>-1.8558867598019877</v>
      </c>
      <c r="P38" s="33">
        <f>$M$28/'Fixed data'!$C$7</f>
        <v>-1.8558867598019877</v>
      </c>
      <c r="Q38" s="33">
        <f>$M$28/'Fixed data'!$C$7</f>
        <v>-1.8558867598019877</v>
      </c>
      <c r="R38" s="33">
        <f>$M$28/'Fixed data'!$C$7</f>
        <v>-1.8558867598019877</v>
      </c>
      <c r="S38" s="33">
        <f>$M$28/'Fixed data'!$C$7</f>
        <v>-1.8558867598019877</v>
      </c>
      <c r="T38" s="33">
        <f>$M$28/'Fixed data'!$C$7</f>
        <v>-1.8558867598019877</v>
      </c>
      <c r="U38" s="33">
        <f>$M$28/'Fixed data'!$C$7</f>
        <v>-1.8558867598019877</v>
      </c>
      <c r="V38" s="33">
        <f>$M$28/'Fixed data'!$C$7</f>
        <v>-1.8558867598019877</v>
      </c>
      <c r="W38" s="33">
        <f>$M$28/'Fixed data'!$C$7</f>
        <v>-1.8558867598019877</v>
      </c>
      <c r="X38" s="33">
        <f>$M$28/'Fixed data'!$C$7</f>
        <v>-1.8558867598019877</v>
      </c>
      <c r="Y38" s="33">
        <f>$M$28/'Fixed data'!$C$7</f>
        <v>-1.8558867598019877</v>
      </c>
      <c r="Z38" s="33">
        <f>$M$28/'Fixed data'!$C$7</f>
        <v>-1.8558867598019877</v>
      </c>
      <c r="AA38" s="33">
        <f>$M$28/'Fixed data'!$C$7</f>
        <v>-1.8558867598019877</v>
      </c>
      <c r="AB38" s="33">
        <f>$M$28/'Fixed data'!$C$7</f>
        <v>-1.8558867598019877</v>
      </c>
      <c r="AC38" s="33">
        <f>$M$28/'Fixed data'!$C$7</f>
        <v>-1.8558867598019877</v>
      </c>
      <c r="AD38" s="33">
        <f>$M$28/'Fixed data'!$C$7</f>
        <v>-1.8558867598019877</v>
      </c>
      <c r="AE38" s="33">
        <f>$M$28/'Fixed data'!$C$7</f>
        <v>-1.8558867598019877</v>
      </c>
      <c r="AF38" s="33">
        <f>$M$28/'Fixed data'!$C$7</f>
        <v>-1.8558867598019877</v>
      </c>
      <c r="AG38" s="33">
        <f>$M$28/'Fixed data'!$C$7</f>
        <v>-1.8558867598019877</v>
      </c>
      <c r="AH38" s="33">
        <f>$M$28/'Fixed data'!$C$7</f>
        <v>-1.8558867598019877</v>
      </c>
      <c r="AI38" s="33">
        <f>$M$28/'Fixed data'!$C$7</f>
        <v>-1.8558867598019877</v>
      </c>
      <c r="AJ38" s="33">
        <f>$M$28/'Fixed data'!$C$7</f>
        <v>-1.8558867598019877</v>
      </c>
      <c r="AK38" s="33">
        <f>$M$28/'Fixed data'!$C$7</f>
        <v>-1.8558867598019877</v>
      </c>
      <c r="AL38" s="33">
        <f>$M$28/'Fixed data'!$C$7</f>
        <v>-1.8558867598019877</v>
      </c>
      <c r="AM38" s="33">
        <f>$M$28/'Fixed data'!$C$7</f>
        <v>-1.8558867598019877</v>
      </c>
      <c r="AN38" s="33">
        <f>$M$28/'Fixed data'!$C$7</f>
        <v>-1.8558867598019877</v>
      </c>
      <c r="AO38" s="33">
        <f>$M$28/'Fixed data'!$C$7</f>
        <v>-1.8558867598019877</v>
      </c>
      <c r="AP38" s="33">
        <f>$M$28/'Fixed data'!$C$7</f>
        <v>-1.8558867598019877</v>
      </c>
      <c r="AQ38" s="33">
        <f>$M$28/'Fixed data'!$C$7</f>
        <v>-1.8558867598019877</v>
      </c>
      <c r="AR38" s="33">
        <f>$M$28/'Fixed data'!$C$7</f>
        <v>-1.8558867598019877</v>
      </c>
      <c r="AS38" s="33">
        <f>$M$28/'Fixed data'!$C$7</f>
        <v>-1.8558867598019877</v>
      </c>
      <c r="AT38" s="33">
        <f>$M$28/'Fixed data'!$C$7</f>
        <v>-1.8558867598019877</v>
      </c>
      <c r="AU38" s="33">
        <f>$M$28/'Fixed data'!$C$7</f>
        <v>-1.8558867598019877</v>
      </c>
      <c r="AV38" s="33">
        <f>$M$28/'Fixed data'!$C$7</f>
        <v>-1.8558867598019877</v>
      </c>
      <c r="AW38" s="33">
        <f>$M$28/'Fixed data'!$C$7</f>
        <v>-1.8558867598019877</v>
      </c>
      <c r="AX38" s="33">
        <f>$M$28/'Fixed data'!$C$7</f>
        <v>-1.8558867598019877</v>
      </c>
      <c r="AY38" s="33">
        <f>$M$28/'Fixed data'!$C$7</f>
        <v>-1.8558867598019877</v>
      </c>
      <c r="AZ38" s="33">
        <f>$M$28/'Fixed data'!$C$7</f>
        <v>-1.8558867598019877</v>
      </c>
      <c r="BA38" s="33">
        <f>$M$28/'Fixed data'!$C$7</f>
        <v>-1.8558867598019877</v>
      </c>
      <c r="BB38" s="33">
        <f>$M$28/'Fixed data'!$C$7</f>
        <v>-1.8558867598019877</v>
      </c>
      <c r="BC38" s="33">
        <f>$M$28/'Fixed data'!$C$7</f>
        <v>-1.8558867598019877</v>
      </c>
      <c r="BD38" s="33">
        <f>$M$28/'Fixed data'!$C$7</f>
        <v>-1.8558867598019877</v>
      </c>
      <c r="BE38" s="33"/>
    </row>
    <row r="39" spans="1:57" ht="16.5" hidden="1" customHeight="1" outlineLevel="1">
      <c r="A39" s="113"/>
      <c r="B39" s="9" t="s">
        <v>110</v>
      </c>
      <c r="C39" s="11" t="s">
        <v>132</v>
      </c>
      <c r="D39" s="9" t="s">
        <v>40</v>
      </c>
      <c r="F39" s="33"/>
      <c r="G39" s="33"/>
      <c r="H39" s="33"/>
      <c r="I39" s="33"/>
      <c r="J39" s="33"/>
      <c r="K39" s="33"/>
      <c r="L39" s="33"/>
      <c r="M39" s="33"/>
      <c r="N39" s="33"/>
      <c r="O39" s="33">
        <f>$N$28/'Fixed data'!$C$7</f>
        <v>-0.58239431569872935</v>
      </c>
      <c r="P39" s="33">
        <f>$N$28/'Fixed data'!$C$7</f>
        <v>-0.58239431569872935</v>
      </c>
      <c r="Q39" s="33">
        <f>$N$28/'Fixed data'!$C$7</f>
        <v>-0.58239431569872935</v>
      </c>
      <c r="R39" s="33">
        <f>$N$28/'Fixed data'!$C$7</f>
        <v>-0.58239431569872935</v>
      </c>
      <c r="S39" s="33">
        <f>$N$28/'Fixed data'!$C$7</f>
        <v>-0.58239431569872935</v>
      </c>
      <c r="T39" s="33">
        <f>$N$28/'Fixed data'!$C$7</f>
        <v>-0.58239431569872935</v>
      </c>
      <c r="U39" s="33">
        <f>$N$28/'Fixed data'!$C$7</f>
        <v>-0.58239431569872935</v>
      </c>
      <c r="V39" s="33">
        <f>$N$28/'Fixed data'!$C$7</f>
        <v>-0.58239431569872935</v>
      </c>
      <c r="W39" s="33">
        <f>$N$28/'Fixed data'!$C$7</f>
        <v>-0.58239431569872935</v>
      </c>
      <c r="X39" s="33">
        <f>$N$28/'Fixed data'!$C$7</f>
        <v>-0.58239431569872935</v>
      </c>
      <c r="Y39" s="33">
        <f>$N$28/'Fixed data'!$C$7</f>
        <v>-0.58239431569872935</v>
      </c>
      <c r="Z39" s="33">
        <f>$N$28/'Fixed data'!$C$7</f>
        <v>-0.58239431569872935</v>
      </c>
      <c r="AA39" s="33">
        <f>$N$28/'Fixed data'!$C$7</f>
        <v>-0.58239431569872935</v>
      </c>
      <c r="AB39" s="33">
        <f>$N$28/'Fixed data'!$C$7</f>
        <v>-0.58239431569872935</v>
      </c>
      <c r="AC39" s="33">
        <f>$N$28/'Fixed data'!$C$7</f>
        <v>-0.58239431569872935</v>
      </c>
      <c r="AD39" s="33">
        <f>$N$28/'Fixed data'!$C$7</f>
        <v>-0.58239431569872935</v>
      </c>
      <c r="AE39" s="33">
        <f>$N$28/'Fixed data'!$C$7</f>
        <v>-0.58239431569872935</v>
      </c>
      <c r="AF39" s="33">
        <f>$N$28/'Fixed data'!$C$7</f>
        <v>-0.58239431569872935</v>
      </c>
      <c r="AG39" s="33">
        <f>$N$28/'Fixed data'!$C$7</f>
        <v>-0.58239431569872935</v>
      </c>
      <c r="AH39" s="33">
        <f>$N$28/'Fixed data'!$C$7</f>
        <v>-0.58239431569872935</v>
      </c>
      <c r="AI39" s="33">
        <f>$N$28/'Fixed data'!$C$7</f>
        <v>-0.58239431569872935</v>
      </c>
      <c r="AJ39" s="33">
        <f>$N$28/'Fixed data'!$C$7</f>
        <v>-0.58239431569872935</v>
      </c>
      <c r="AK39" s="33">
        <f>$N$28/'Fixed data'!$C$7</f>
        <v>-0.58239431569872935</v>
      </c>
      <c r="AL39" s="33">
        <f>$N$28/'Fixed data'!$C$7</f>
        <v>-0.58239431569872935</v>
      </c>
      <c r="AM39" s="33">
        <f>$N$28/'Fixed data'!$C$7</f>
        <v>-0.58239431569872935</v>
      </c>
      <c r="AN39" s="33">
        <f>$N$28/'Fixed data'!$C$7</f>
        <v>-0.58239431569872935</v>
      </c>
      <c r="AO39" s="33">
        <f>$N$28/'Fixed data'!$C$7</f>
        <v>-0.58239431569872935</v>
      </c>
      <c r="AP39" s="33">
        <f>$N$28/'Fixed data'!$C$7</f>
        <v>-0.58239431569872935</v>
      </c>
      <c r="AQ39" s="33">
        <f>$N$28/'Fixed data'!$C$7</f>
        <v>-0.58239431569872935</v>
      </c>
      <c r="AR39" s="33">
        <f>$N$28/'Fixed data'!$C$7</f>
        <v>-0.58239431569872935</v>
      </c>
      <c r="AS39" s="33">
        <f>$N$28/'Fixed data'!$C$7</f>
        <v>-0.58239431569872935</v>
      </c>
      <c r="AT39" s="33">
        <f>$N$28/'Fixed data'!$C$7</f>
        <v>-0.58239431569872935</v>
      </c>
      <c r="AU39" s="33">
        <f>$N$28/'Fixed data'!$C$7</f>
        <v>-0.58239431569872935</v>
      </c>
      <c r="AV39" s="33">
        <f>$N$28/'Fixed data'!$C$7</f>
        <v>-0.58239431569872935</v>
      </c>
      <c r="AW39" s="33">
        <f>$N$28/'Fixed data'!$C$7</f>
        <v>-0.58239431569872935</v>
      </c>
      <c r="AX39" s="33">
        <f>$N$28/'Fixed data'!$C$7</f>
        <v>-0.58239431569872935</v>
      </c>
      <c r="AY39" s="33">
        <f>$N$28/'Fixed data'!$C$7</f>
        <v>-0.58239431569872935</v>
      </c>
      <c r="AZ39" s="33">
        <f>$N$28/'Fixed data'!$C$7</f>
        <v>-0.58239431569872935</v>
      </c>
      <c r="BA39" s="33">
        <f>$N$28/'Fixed data'!$C$7</f>
        <v>-0.58239431569872935</v>
      </c>
      <c r="BB39" s="33">
        <f>$N$28/'Fixed data'!$C$7</f>
        <v>-0.58239431569872935</v>
      </c>
      <c r="BC39" s="33">
        <f>$N$28/'Fixed data'!$C$7</f>
        <v>-0.58239431569872935</v>
      </c>
      <c r="BD39" s="33">
        <f>$N$28/'Fixed data'!$C$7</f>
        <v>-0.58239431569872935</v>
      </c>
    </row>
    <row r="40" spans="1:57" ht="16.5" hidden="1" customHeight="1" outlineLevel="1">
      <c r="A40" s="113"/>
      <c r="B40" s="9" t="s">
        <v>111</v>
      </c>
      <c r="C40" s="11" t="s">
        <v>133</v>
      </c>
      <c r="D40" s="9" t="s">
        <v>40</v>
      </c>
      <c r="F40" s="33"/>
      <c r="G40" s="33"/>
      <c r="H40" s="33"/>
      <c r="I40" s="33"/>
      <c r="J40" s="33"/>
      <c r="K40" s="33"/>
      <c r="L40" s="33"/>
      <c r="M40" s="33"/>
      <c r="N40" s="33"/>
      <c r="O40" s="33"/>
      <c r="P40" s="33">
        <f>$O$28/'Fixed data'!$C$7</f>
        <v>-0.26449912686992244</v>
      </c>
      <c r="Q40" s="33">
        <f>$O$28/'Fixed data'!$C$7</f>
        <v>-0.26449912686992244</v>
      </c>
      <c r="R40" s="33">
        <f>$O$28/'Fixed data'!$C$7</f>
        <v>-0.26449912686992244</v>
      </c>
      <c r="S40" s="33">
        <f>$O$28/'Fixed data'!$C$7</f>
        <v>-0.26449912686992244</v>
      </c>
      <c r="T40" s="33">
        <f>$O$28/'Fixed data'!$C$7</f>
        <v>-0.26449912686992244</v>
      </c>
      <c r="U40" s="33">
        <f>$O$28/'Fixed data'!$C$7</f>
        <v>-0.26449912686992244</v>
      </c>
      <c r="V40" s="33">
        <f>$O$28/'Fixed data'!$C$7</f>
        <v>-0.26449912686992244</v>
      </c>
      <c r="W40" s="33">
        <f>$O$28/'Fixed data'!$C$7</f>
        <v>-0.26449912686992244</v>
      </c>
      <c r="X40" s="33">
        <f>$O$28/'Fixed data'!$C$7</f>
        <v>-0.26449912686992244</v>
      </c>
      <c r="Y40" s="33">
        <f>$O$28/'Fixed data'!$C$7</f>
        <v>-0.26449912686992244</v>
      </c>
      <c r="Z40" s="33">
        <f>$O$28/'Fixed data'!$C$7</f>
        <v>-0.26449912686992244</v>
      </c>
      <c r="AA40" s="33">
        <f>$O$28/'Fixed data'!$C$7</f>
        <v>-0.26449912686992244</v>
      </c>
      <c r="AB40" s="33">
        <f>$O$28/'Fixed data'!$C$7</f>
        <v>-0.26449912686992244</v>
      </c>
      <c r="AC40" s="33">
        <f>$O$28/'Fixed data'!$C$7</f>
        <v>-0.26449912686992244</v>
      </c>
      <c r="AD40" s="33">
        <f>$O$28/'Fixed data'!$C$7</f>
        <v>-0.26449912686992244</v>
      </c>
      <c r="AE40" s="33">
        <f>$O$28/'Fixed data'!$C$7</f>
        <v>-0.26449912686992244</v>
      </c>
      <c r="AF40" s="33">
        <f>$O$28/'Fixed data'!$C$7</f>
        <v>-0.26449912686992244</v>
      </c>
      <c r="AG40" s="33">
        <f>$O$28/'Fixed data'!$C$7</f>
        <v>-0.26449912686992244</v>
      </c>
      <c r="AH40" s="33">
        <f>$O$28/'Fixed data'!$C$7</f>
        <v>-0.26449912686992244</v>
      </c>
      <c r="AI40" s="33">
        <f>$O$28/'Fixed data'!$C$7</f>
        <v>-0.26449912686992244</v>
      </c>
      <c r="AJ40" s="33">
        <f>$O$28/'Fixed data'!$C$7</f>
        <v>-0.26449912686992244</v>
      </c>
      <c r="AK40" s="33">
        <f>$O$28/'Fixed data'!$C$7</f>
        <v>-0.26449912686992244</v>
      </c>
      <c r="AL40" s="33">
        <f>$O$28/'Fixed data'!$C$7</f>
        <v>-0.26449912686992244</v>
      </c>
      <c r="AM40" s="33">
        <f>$O$28/'Fixed data'!$C$7</f>
        <v>-0.26449912686992244</v>
      </c>
      <c r="AN40" s="33">
        <f>$O$28/'Fixed data'!$C$7</f>
        <v>-0.26449912686992244</v>
      </c>
      <c r="AO40" s="33">
        <f>$O$28/'Fixed data'!$C$7</f>
        <v>-0.26449912686992244</v>
      </c>
      <c r="AP40" s="33">
        <f>$O$28/'Fixed data'!$C$7</f>
        <v>-0.26449912686992244</v>
      </c>
      <c r="AQ40" s="33">
        <f>$O$28/'Fixed data'!$C$7</f>
        <v>-0.26449912686992244</v>
      </c>
      <c r="AR40" s="33">
        <f>$O$28/'Fixed data'!$C$7</f>
        <v>-0.26449912686992244</v>
      </c>
      <c r="AS40" s="33">
        <f>$O$28/'Fixed data'!$C$7</f>
        <v>-0.26449912686992244</v>
      </c>
      <c r="AT40" s="33">
        <f>$O$28/'Fixed data'!$C$7</f>
        <v>-0.26449912686992244</v>
      </c>
      <c r="AU40" s="33">
        <f>$O$28/'Fixed data'!$C$7</f>
        <v>-0.26449912686992244</v>
      </c>
      <c r="AV40" s="33">
        <f>$O$28/'Fixed data'!$C$7</f>
        <v>-0.26449912686992244</v>
      </c>
      <c r="AW40" s="33">
        <f>$O$28/'Fixed data'!$C$7</f>
        <v>-0.26449912686992244</v>
      </c>
      <c r="AX40" s="33">
        <f>$O$28/'Fixed data'!$C$7</f>
        <v>-0.26449912686992244</v>
      </c>
      <c r="AY40" s="33">
        <f>$O$28/'Fixed data'!$C$7</f>
        <v>-0.26449912686992244</v>
      </c>
      <c r="AZ40" s="33">
        <f>$O$28/'Fixed data'!$C$7</f>
        <v>-0.26449912686992244</v>
      </c>
      <c r="BA40" s="33">
        <f>$O$28/'Fixed data'!$C$7</f>
        <v>-0.26449912686992244</v>
      </c>
      <c r="BB40" s="33">
        <f>$O$28/'Fixed data'!$C$7</f>
        <v>-0.26449912686992244</v>
      </c>
      <c r="BC40" s="33">
        <f>$O$28/'Fixed data'!$C$7</f>
        <v>-0.26449912686992244</v>
      </c>
      <c r="BD40" s="33">
        <f>$O$28/'Fixed data'!$C$7</f>
        <v>-0.26449912686992244</v>
      </c>
    </row>
    <row r="41" spans="1:57" ht="16.5" hidden="1" customHeight="1" outlineLevel="1">
      <c r="A41" s="113"/>
      <c r="B41" s="9" t="s">
        <v>112</v>
      </c>
      <c r="C41" s="11" t="s">
        <v>134</v>
      </c>
      <c r="D41" s="9" t="s">
        <v>40</v>
      </c>
      <c r="F41" s="33"/>
      <c r="G41" s="33"/>
      <c r="H41" s="33"/>
      <c r="I41" s="33"/>
      <c r="J41" s="33"/>
      <c r="K41" s="33"/>
      <c r="L41" s="33"/>
      <c r="M41" s="33"/>
      <c r="N41" s="33"/>
      <c r="O41" s="33"/>
      <c r="P41" s="33"/>
      <c r="Q41" s="33">
        <f>$P$28/'Fixed data'!$C$7</f>
        <v>-1.8257649802231384</v>
      </c>
      <c r="R41" s="33">
        <f>$P$28/'Fixed data'!$C$7</f>
        <v>-1.8257649802231384</v>
      </c>
      <c r="S41" s="33">
        <f>$P$28/'Fixed data'!$C$7</f>
        <v>-1.8257649802231384</v>
      </c>
      <c r="T41" s="33">
        <f>$P$28/'Fixed data'!$C$7</f>
        <v>-1.8257649802231384</v>
      </c>
      <c r="U41" s="33">
        <f>$P$28/'Fixed data'!$C$7</f>
        <v>-1.8257649802231384</v>
      </c>
      <c r="V41" s="33">
        <f>$P$28/'Fixed data'!$C$7</f>
        <v>-1.8257649802231384</v>
      </c>
      <c r="W41" s="33">
        <f>$P$28/'Fixed data'!$C$7</f>
        <v>-1.8257649802231384</v>
      </c>
      <c r="X41" s="33">
        <f>$P$28/'Fixed data'!$C$7</f>
        <v>-1.8257649802231384</v>
      </c>
      <c r="Y41" s="33">
        <f>$P$28/'Fixed data'!$C$7</f>
        <v>-1.8257649802231384</v>
      </c>
      <c r="Z41" s="33">
        <f>$P$28/'Fixed data'!$C$7</f>
        <v>-1.8257649802231384</v>
      </c>
      <c r="AA41" s="33">
        <f>$P$28/'Fixed data'!$C$7</f>
        <v>-1.8257649802231384</v>
      </c>
      <c r="AB41" s="33">
        <f>$P$28/'Fixed data'!$C$7</f>
        <v>-1.8257649802231384</v>
      </c>
      <c r="AC41" s="33">
        <f>$P$28/'Fixed data'!$C$7</f>
        <v>-1.8257649802231384</v>
      </c>
      <c r="AD41" s="33">
        <f>$P$28/'Fixed data'!$C$7</f>
        <v>-1.8257649802231384</v>
      </c>
      <c r="AE41" s="33">
        <f>$P$28/'Fixed data'!$C$7</f>
        <v>-1.8257649802231384</v>
      </c>
      <c r="AF41" s="33">
        <f>$P$28/'Fixed data'!$C$7</f>
        <v>-1.8257649802231384</v>
      </c>
      <c r="AG41" s="33">
        <f>$P$28/'Fixed data'!$C$7</f>
        <v>-1.8257649802231384</v>
      </c>
      <c r="AH41" s="33">
        <f>$P$28/'Fixed data'!$C$7</f>
        <v>-1.8257649802231384</v>
      </c>
      <c r="AI41" s="33">
        <f>$P$28/'Fixed data'!$C$7</f>
        <v>-1.8257649802231384</v>
      </c>
      <c r="AJ41" s="33">
        <f>$P$28/'Fixed data'!$C$7</f>
        <v>-1.8257649802231384</v>
      </c>
      <c r="AK41" s="33">
        <f>$P$28/'Fixed data'!$C$7</f>
        <v>-1.8257649802231384</v>
      </c>
      <c r="AL41" s="33">
        <f>$P$28/'Fixed data'!$C$7</f>
        <v>-1.8257649802231384</v>
      </c>
      <c r="AM41" s="33">
        <f>$P$28/'Fixed data'!$C$7</f>
        <v>-1.8257649802231384</v>
      </c>
      <c r="AN41" s="33">
        <f>$P$28/'Fixed data'!$C$7</f>
        <v>-1.8257649802231384</v>
      </c>
      <c r="AO41" s="33">
        <f>$P$28/'Fixed data'!$C$7</f>
        <v>-1.8257649802231384</v>
      </c>
      <c r="AP41" s="33">
        <f>$P$28/'Fixed data'!$C$7</f>
        <v>-1.8257649802231384</v>
      </c>
      <c r="AQ41" s="33">
        <f>$P$28/'Fixed data'!$C$7</f>
        <v>-1.8257649802231384</v>
      </c>
      <c r="AR41" s="33">
        <f>$P$28/'Fixed data'!$C$7</f>
        <v>-1.8257649802231384</v>
      </c>
      <c r="AS41" s="33">
        <f>$P$28/'Fixed data'!$C$7</f>
        <v>-1.8257649802231384</v>
      </c>
      <c r="AT41" s="33">
        <f>$P$28/'Fixed data'!$C$7</f>
        <v>-1.8257649802231384</v>
      </c>
      <c r="AU41" s="33">
        <f>$P$28/'Fixed data'!$C$7</f>
        <v>-1.8257649802231384</v>
      </c>
      <c r="AV41" s="33">
        <f>$P$28/'Fixed data'!$C$7</f>
        <v>-1.8257649802231384</v>
      </c>
      <c r="AW41" s="33">
        <f>$P$28/'Fixed data'!$C$7</f>
        <v>-1.8257649802231384</v>
      </c>
      <c r="AX41" s="33">
        <f>$P$28/'Fixed data'!$C$7</f>
        <v>-1.8257649802231384</v>
      </c>
      <c r="AY41" s="33">
        <f>$P$28/'Fixed data'!$C$7</f>
        <v>-1.8257649802231384</v>
      </c>
      <c r="AZ41" s="33">
        <f>$P$28/'Fixed data'!$C$7</f>
        <v>-1.8257649802231384</v>
      </c>
      <c r="BA41" s="33">
        <f>$P$28/'Fixed data'!$C$7</f>
        <v>-1.8257649802231384</v>
      </c>
      <c r="BB41" s="33">
        <f>$P$28/'Fixed data'!$C$7</f>
        <v>-1.8257649802231384</v>
      </c>
      <c r="BC41" s="33">
        <f>$P$28/'Fixed data'!$C$7</f>
        <v>-1.8257649802231384</v>
      </c>
      <c r="BD41" s="33">
        <f>$P$28/'Fixed data'!$C$7</f>
        <v>-1.8257649802231384</v>
      </c>
    </row>
    <row r="42" spans="1:57" ht="16.5" hidden="1" customHeight="1" outlineLevel="1">
      <c r="A42" s="113"/>
      <c r="B42" s="9" t="s">
        <v>113</v>
      </c>
      <c r="C42" s="11" t="s">
        <v>135</v>
      </c>
      <c r="D42" s="9" t="s">
        <v>40</v>
      </c>
      <c r="F42" s="33"/>
      <c r="G42" s="33"/>
      <c r="H42" s="33"/>
      <c r="I42" s="33"/>
      <c r="J42" s="33"/>
      <c r="K42" s="33"/>
      <c r="L42" s="33"/>
      <c r="M42" s="33"/>
      <c r="N42" s="33"/>
      <c r="O42" s="33"/>
      <c r="P42" s="33"/>
      <c r="Q42" s="33"/>
      <c r="R42" s="33">
        <f>$Q$28/'Fixed data'!$C$7</f>
        <v>2.5590590608710245E-2</v>
      </c>
      <c r="S42" s="33">
        <f>$Q$28/'Fixed data'!$C$7</f>
        <v>2.5590590608710245E-2</v>
      </c>
      <c r="T42" s="33">
        <f>$Q$28/'Fixed data'!$C$7</f>
        <v>2.5590590608710245E-2</v>
      </c>
      <c r="U42" s="33">
        <f>$Q$28/'Fixed data'!$C$7</f>
        <v>2.5590590608710245E-2</v>
      </c>
      <c r="V42" s="33">
        <f>$Q$28/'Fixed data'!$C$7</f>
        <v>2.5590590608710245E-2</v>
      </c>
      <c r="W42" s="33">
        <f>$Q$28/'Fixed data'!$C$7</f>
        <v>2.5590590608710245E-2</v>
      </c>
      <c r="X42" s="33">
        <f>$Q$28/'Fixed data'!$C$7</f>
        <v>2.5590590608710245E-2</v>
      </c>
      <c r="Y42" s="33">
        <f>$Q$28/'Fixed data'!$C$7</f>
        <v>2.5590590608710245E-2</v>
      </c>
      <c r="Z42" s="33">
        <f>$Q$28/'Fixed data'!$C$7</f>
        <v>2.5590590608710245E-2</v>
      </c>
      <c r="AA42" s="33">
        <f>$Q$28/'Fixed data'!$C$7</f>
        <v>2.5590590608710245E-2</v>
      </c>
      <c r="AB42" s="33">
        <f>$Q$28/'Fixed data'!$C$7</f>
        <v>2.5590590608710245E-2</v>
      </c>
      <c r="AC42" s="33">
        <f>$Q$28/'Fixed data'!$C$7</f>
        <v>2.5590590608710245E-2</v>
      </c>
      <c r="AD42" s="33">
        <f>$Q$28/'Fixed data'!$C$7</f>
        <v>2.5590590608710245E-2</v>
      </c>
      <c r="AE42" s="33">
        <f>$Q$28/'Fixed data'!$C$7</f>
        <v>2.5590590608710245E-2</v>
      </c>
      <c r="AF42" s="33">
        <f>$Q$28/'Fixed data'!$C$7</f>
        <v>2.5590590608710245E-2</v>
      </c>
      <c r="AG42" s="33">
        <f>$Q$28/'Fixed data'!$C$7</f>
        <v>2.5590590608710245E-2</v>
      </c>
      <c r="AH42" s="33">
        <f>$Q$28/'Fixed data'!$C$7</f>
        <v>2.5590590608710245E-2</v>
      </c>
      <c r="AI42" s="33">
        <f>$Q$28/'Fixed data'!$C$7</f>
        <v>2.5590590608710245E-2</v>
      </c>
      <c r="AJ42" s="33">
        <f>$Q$28/'Fixed data'!$C$7</f>
        <v>2.5590590608710245E-2</v>
      </c>
      <c r="AK42" s="33">
        <f>$Q$28/'Fixed data'!$C$7</f>
        <v>2.5590590608710245E-2</v>
      </c>
      <c r="AL42" s="33">
        <f>$Q$28/'Fixed data'!$C$7</f>
        <v>2.5590590608710245E-2</v>
      </c>
      <c r="AM42" s="33">
        <f>$Q$28/'Fixed data'!$C$7</f>
        <v>2.5590590608710245E-2</v>
      </c>
      <c r="AN42" s="33">
        <f>$Q$28/'Fixed data'!$C$7</f>
        <v>2.5590590608710245E-2</v>
      </c>
      <c r="AO42" s="33">
        <f>$Q$28/'Fixed data'!$C$7</f>
        <v>2.5590590608710245E-2</v>
      </c>
      <c r="AP42" s="33">
        <f>$Q$28/'Fixed data'!$C$7</f>
        <v>2.5590590608710245E-2</v>
      </c>
      <c r="AQ42" s="33">
        <f>$Q$28/'Fixed data'!$C$7</f>
        <v>2.5590590608710245E-2</v>
      </c>
      <c r="AR42" s="33">
        <f>$Q$28/'Fixed data'!$C$7</f>
        <v>2.5590590608710245E-2</v>
      </c>
      <c r="AS42" s="33">
        <f>$Q$28/'Fixed data'!$C$7</f>
        <v>2.5590590608710245E-2</v>
      </c>
      <c r="AT42" s="33">
        <f>$Q$28/'Fixed data'!$C$7</f>
        <v>2.5590590608710245E-2</v>
      </c>
      <c r="AU42" s="33">
        <f>$Q$28/'Fixed data'!$C$7</f>
        <v>2.5590590608710245E-2</v>
      </c>
      <c r="AV42" s="33">
        <f>$Q$28/'Fixed data'!$C$7</f>
        <v>2.5590590608710245E-2</v>
      </c>
      <c r="AW42" s="33">
        <f>$Q$28/'Fixed data'!$C$7</f>
        <v>2.5590590608710245E-2</v>
      </c>
      <c r="AX42" s="33">
        <f>$Q$28/'Fixed data'!$C$7</f>
        <v>2.5590590608710245E-2</v>
      </c>
      <c r="AY42" s="33">
        <f>$Q$28/'Fixed data'!$C$7</f>
        <v>2.5590590608710245E-2</v>
      </c>
      <c r="AZ42" s="33">
        <f>$Q$28/'Fixed data'!$C$7</f>
        <v>2.5590590608710245E-2</v>
      </c>
      <c r="BA42" s="33">
        <f>$Q$28/'Fixed data'!$C$7</f>
        <v>2.5590590608710245E-2</v>
      </c>
      <c r="BB42" s="33">
        <f>$Q$28/'Fixed data'!$C$7</f>
        <v>2.5590590608710245E-2</v>
      </c>
      <c r="BC42" s="33">
        <f>$Q$28/'Fixed data'!$C$7</f>
        <v>2.5590590608710245E-2</v>
      </c>
      <c r="BD42" s="33">
        <f>$Q$28/'Fixed data'!$C$7</f>
        <v>2.5590590608710245E-2</v>
      </c>
    </row>
    <row r="43" spans="1:57" ht="16.5" hidden="1" customHeight="1" outlineLevel="1">
      <c r="A43" s="113"/>
      <c r="B43" s="9" t="s">
        <v>114</v>
      </c>
      <c r="C43" s="11" t="s">
        <v>136</v>
      </c>
      <c r="D43" s="9" t="s">
        <v>40</v>
      </c>
      <c r="F43" s="33"/>
      <c r="G43" s="33"/>
      <c r="H43" s="33"/>
      <c r="I43" s="33"/>
      <c r="J43" s="33"/>
      <c r="K43" s="33"/>
      <c r="L43" s="33"/>
      <c r="M43" s="33"/>
      <c r="N43" s="33"/>
      <c r="O43" s="33"/>
      <c r="P43" s="33"/>
      <c r="Q43" s="33"/>
      <c r="R43" s="33"/>
      <c r="S43" s="33">
        <f>$R$28/'Fixed data'!$C$7</f>
        <v>-1.3423957684018308E-2</v>
      </c>
      <c r="T43" s="33">
        <f>$R$28/'Fixed data'!$C$7</f>
        <v>-1.3423957684018308E-2</v>
      </c>
      <c r="U43" s="33">
        <f>$R$28/'Fixed data'!$C$7</f>
        <v>-1.3423957684018308E-2</v>
      </c>
      <c r="V43" s="33">
        <f>$R$28/'Fixed data'!$C$7</f>
        <v>-1.3423957684018308E-2</v>
      </c>
      <c r="W43" s="33">
        <f>$R$28/'Fixed data'!$C$7</f>
        <v>-1.3423957684018308E-2</v>
      </c>
      <c r="X43" s="33">
        <f>$R$28/'Fixed data'!$C$7</f>
        <v>-1.3423957684018308E-2</v>
      </c>
      <c r="Y43" s="33">
        <f>$R$28/'Fixed data'!$C$7</f>
        <v>-1.3423957684018308E-2</v>
      </c>
      <c r="Z43" s="33">
        <f>$R$28/'Fixed data'!$C$7</f>
        <v>-1.3423957684018308E-2</v>
      </c>
      <c r="AA43" s="33">
        <f>$R$28/'Fixed data'!$C$7</f>
        <v>-1.3423957684018308E-2</v>
      </c>
      <c r="AB43" s="33">
        <f>$R$28/'Fixed data'!$C$7</f>
        <v>-1.3423957684018308E-2</v>
      </c>
      <c r="AC43" s="33">
        <f>$R$28/'Fixed data'!$C$7</f>
        <v>-1.3423957684018308E-2</v>
      </c>
      <c r="AD43" s="33">
        <f>$R$28/'Fixed data'!$C$7</f>
        <v>-1.3423957684018308E-2</v>
      </c>
      <c r="AE43" s="33">
        <f>$R$28/'Fixed data'!$C$7</f>
        <v>-1.3423957684018308E-2</v>
      </c>
      <c r="AF43" s="33">
        <f>$R$28/'Fixed data'!$C$7</f>
        <v>-1.3423957684018308E-2</v>
      </c>
      <c r="AG43" s="33">
        <f>$R$28/'Fixed data'!$C$7</f>
        <v>-1.3423957684018308E-2</v>
      </c>
      <c r="AH43" s="33">
        <f>$R$28/'Fixed data'!$C$7</f>
        <v>-1.3423957684018308E-2</v>
      </c>
      <c r="AI43" s="33">
        <f>$R$28/'Fixed data'!$C$7</f>
        <v>-1.3423957684018308E-2</v>
      </c>
      <c r="AJ43" s="33">
        <f>$R$28/'Fixed data'!$C$7</f>
        <v>-1.3423957684018308E-2</v>
      </c>
      <c r="AK43" s="33">
        <f>$R$28/'Fixed data'!$C$7</f>
        <v>-1.3423957684018308E-2</v>
      </c>
      <c r="AL43" s="33">
        <f>$R$28/'Fixed data'!$C$7</f>
        <v>-1.3423957684018308E-2</v>
      </c>
      <c r="AM43" s="33">
        <f>$R$28/'Fixed data'!$C$7</f>
        <v>-1.3423957684018308E-2</v>
      </c>
      <c r="AN43" s="33">
        <f>$R$28/'Fixed data'!$C$7</f>
        <v>-1.3423957684018308E-2</v>
      </c>
      <c r="AO43" s="33">
        <f>$R$28/'Fixed data'!$C$7</f>
        <v>-1.3423957684018308E-2</v>
      </c>
      <c r="AP43" s="33">
        <f>$R$28/'Fixed data'!$C$7</f>
        <v>-1.3423957684018308E-2</v>
      </c>
      <c r="AQ43" s="33">
        <f>$R$28/'Fixed data'!$C$7</f>
        <v>-1.3423957684018308E-2</v>
      </c>
      <c r="AR43" s="33">
        <f>$R$28/'Fixed data'!$C$7</f>
        <v>-1.3423957684018308E-2</v>
      </c>
      <c r="AS43" s="33">
        <f>$R$28/'Fixed data'!$C$7</f>
        <v>-1.3423957684018308E-2</v>
      </c>
      <c r="AT43" s="33">
        <f>$R$28/'Fixed data'!$C$7</f>
        <v>-1.3423957684018308E-2</v>
      </c>
      <c r="AU43" s="33">
        <f>$R$28/'Fixed data'!$C$7</f>
        <v>-1.3423957684018308E-2</v>
      </c>
      <c r="AV43" s="33">
        <f>$R$28/'Fixed data'!$C$7</f>
        <v>-1.3423957684018308E-2</v>
      </c>
      <c r="AW43" s="33">
        <f>$R$28/'Fixed data'!$C$7</f>
        <v>-1.3423957684018308E-2</v>
      </c>
      <c r="AX43" s="33">
        <f>$R$28/'Fixed data'!$C$7</f>
        <v>-1.3423957684018308E-2</v>
      </c>
      <c r="AY43" s="33">
        <f>$R$28/'Fixed data'!$C$7</f>
        <v>-1.3423957684018308E-2</v>
      </c>
      <c r="AZ43" s="33">
        <f>$R$28/'Fixed data'!$C$7</f>
        <v>-1.3423957684018308E-2</v>
      </c>
      <c r="BA43" s="33">
        <f>$R$28/'Fixed data'!$C$7</f>
        <v>-1.3423957684018308E-2</v>
      </c>
      <c r="BB43" s="33">
        <f>$R$28/'Fixed data'!$C$7</f>
        <v>-1.3423957684018308E-2</v>
      </c>
      <c r="BC43" s="33">
        <f>$R$28/'Fixed data'!$C$7</f>
        <v>-1.3423957684018308E-2</v>
      </c>
      <c r="BD43" s="33">
        <f>$R$28/'Fixed data'!$C$7</f>
        <v>-1.3423957684018308E-2</v>
      </c>
    </row>
    <row r="44" spans="1:57" ht="16.5" hidden="1" customHeight="1" outlineLevel="1">
      <c r="A44" s="113"/>
      <c r="B44" s="9" t="s">
        <v>115</v>
      </c>
      <c r="C44" s="11" t="s">
        <v>137</v>
      </c>
      <c r="D44" s="9" t="s">
        <v>40</v>
      </c>
      <c r="F44" s="33"/>
      <c r="G44" s="33"/>
      <c r="H44" s="33"/>
      <c r="I44" s="33"/>
      <c r="J44" s="33"/>
      <c r="K44" s="33"/>
      <c r="L44" s="33"/>
      <c r="M44" s="33"/>
      <c r="N44" s="33"/>
      <c r="O44" s="33"/>
      <c r="P44" s="33"/>
      <c r="Q44" s="33"/>
      <c r="R44" s="33"/>
      <c r="S44" s="33"/>
      <c r="T44" s="33">
        <f>$S$28/'Fixed data'!$C$7</f>
        <v>-0.99650107850585001</v>
      </c>
      <c r="U44" s="33">
        <f>$S$28/'Fixed data'!$C$7</f>
        <v>-0.99650107850585001</v>
      </c>
      <c r="V44" s="33">
        <f>$S$28/'Fixed data'!$C$7</f>
        <v>-0.99650107850585001</v>
      </c>
      <c r="W44" s="33">
        <f>$S$28/'Fixed data'!$C$7</f>
        <v>-0.99650107850585001</v>
      </c>
      <c r="X44" s="33">
        <f>$S$28/'Fixed data'!$C$7</f>
        <v>-0.99650107850585001</v>
      </c>
      <c r="Y44" s="33">
        <f>$S$28/'Fixed data'!$C$7</f>
        <v>-0.99650107850585001</v>
      </c>
      <c r="Z44" s="33">
        <f>$S$28/'Fixed data'!$C$7</f>
        <v>-0.99650107850585001</v>
      </c>
      <c r="AA44" s="33">
        <f>$S$28/'Fixed data'!$C$7</f>
        <v>-0.99650107850585001</v>
      </c>
      <c r="AB44" s="33">
        <f>$S$28/'Fixed data'!$C$7</f>
        <v>-0.99650107850585001</v>
      </c>
      <c r="AC44" s="33">
        <f>$S$28/'Fixed data'!$C$7</f>
        <v>-0.99650107850585001</v>
      </c>
      <c r="AD44" s="33">
        <f>$S$28/'Fixed data'!$C$7</f>
        <v>-0.99650107850585001</v>
      </c>
      <c r="AE44" s="33">
        <f>$S$28/'Fixed data'!$C$7</f>
        <v>-0.99650107850585001</v>
      </c>
      <c r="AF44" s="33">
        <f>$S$28/'Fixed data'!$C$7</f>
        <v>-0.99650107850585001</v>
      </c>
      <c r="AG44" s="33">
        <f>$S$28/'Fixed data'!$C$7</f>
        <v>-0.99650107850585001</v>
      </c>
      <c r="AH44" s="33">
        <f>$S$28/'Fixed data'!$C$7</f>
        <v>-0.99650107850585001</v>
      </c>
      <c r="AI44" s="33">
        <f>$S$28/'Fixed data'!$C$7</f>
        <v>-0.99650107850585001</v>
      </c>
      <c r="AJ44" s="33">
        <f>$S$28/'Fixed data'!$C$7</f>
        <v>-0.99650107850585001</v>
      </c>
      <c r="AK44" s="33">
        <f>$S$28/'Fixed data'!$C$7</f>
        <v>-0.99650107850585001</v>
      </c>
      <c r="AL44" s="33">
        <f>$S$28/'Fixed data'!$C$7</f>
        <v>-0.99650107850585001</v>
      </c>
      <c r="AM44" s="33">
        <f>$S$28/'Fixed data'!$C$7</f>
        <v>-0.99650107850585001</v>
      </c>
      <c r="AN44" s="33">
        <f>$S$28/'Fixed data'!$C$7</f>
        <v>-0.99650107850585001</v>
      </c>
      <c r="AO44" s="33">
        <f>$S$28/'Fixed data'!$C$7</f>
        <v>-0.99650107850585001</v>
      </c>
      <c r="AP44" s="33">
        <f>$S$28/'Fixed data'!$C$7</f>
        <v>-0.99650107850585001</v>
      </c>
      <c r="AQ44" s="33">
        <f>$S$28/'Fixed data'!$C$7</f>
        <v>-0.99650107850585001</v>
      </c>
      <c r="AR44" s="33">
        <f>$S$28/'Fixed data'!$C$7</f>
        <v>-0.99650107850585001</v>
      </c>
      <c r="AS44" s="33">
        <f>$S$28/'Fixed data'!$C$7</f>
        <v>-0.99650107850585001</v>
      </c>
      <c r="AT44" s="33">
        <f>$S$28/'Fixed data'!$C$7</f>
        <v>-0.99650107850585001</v>
      </c>
      <c r="AU44" s="33">
        <f>$S$28/'Fixed data'!$C$7</f>
        <v>-0.99650107850585001</v>
      </c>
      <c r="AV44" s="33">
        <f>$S$28/'Fixed data'!$C$7</f>
        <v>-0.99650107850585001</v>
      </c>
      <c r="AW44" s="33">
        <f>$S$28/'Fixed data'!$C$7</f>
        <v>-0.99650107850585001</v>
      </c>
      <c r="AX44" s="33">
        <f>$S$28/'Fixed data'!$C$7</f>
        <v>-0.99650107850585001</v>
      </c>
      <c r="AY44" s="33">
        <f>$S$28/'Fixed data'!$C$7</f>
        <v>-0.99650107850585001</v>
      </c>
      <c r="AZ44" s="33">
        <f>$S$28/'Fixed data'!$C$7</f>
        <v>-0.99650107850585001</v>
      </c>
      <c r="BA44" s="33">
        <f>$S$28/'Fixed data'!$C$7</f>
        <v>-0.99650107850585001</v>
      </c>
      <c r="BB44" s="33">
        <f>$S$28/'Fixed data'!$C$7</f>
        <v>-0.99650107850585001</v>
      </c>
      <c r="BC44" s="33">
        <f>$S$28/'Fixed data'!$C$7</f>
        <v>-0.99650107850585001</v>
      </c>
      <c r="BD44" s="33">
        <f>$S$28/'Fixed data'!$C$7</f>
        <v>-0.99650107850585001</v>
      </c>
    </row>
    <row r="45" spans="1:57" ht="16.5" hidden="1" customHeight="1" outlineLevel="1">
      <c r="A45" s="113"/>
      <c r="B45" s="9" t="s">
        <v>116</v>
      </c>
      <c r="C45" s="11" t="s">
        <v>138</v>
      </c>
      <c r="D45" s="9" t="s">
        <v>40</v>
      </c>
      <c r="F45" s="33"/>
      <c r="G45" s="33"/>
      <c r="H45" s="33"/>
      <c r="I45" s="33"/>
      <c r="J45" s="33"/>
      <c r="K45" s="33"/>
      <c r="L45" s="33"/>
      <c r="M45" s="33"/>
      <c r="N45" s="33"/>
      <c r="O45" s="33"/>
      <c r="P45" s="33"/>
      <c r="Q45" s="33"/>
      <c r="R45" s="33"/>
      <c r="S45" s="33"/>
      <c r="T45" s="33"/>
      <c r="U45" s="33">
        <f>$T$28/'Fixed data'!$C$7</f>
        <v>-0.2759416826232074</v>
      </c>
      <c r="V45" s="33">
        <f>$T$28/'Fixed data'!$C$7</f>
        <v>-0.2759416826232074</v>
      </c>
      <c r="W45" s="33">
        <f>$T$28/'Fixed data'!$C$7</f>
        <v>-0.2759416826232074</v>
      </c>
      <c r="X45" s="33">
        <f>$T$28/'Fixed data'!$C$7</f>
        <v>-0.2759416826232074</v>
      </c>
      <c r="Y45" s="33">
        <f>$T$28/'Fixed data'!$C$7</f>
        <v>-0.2759416826232074</v>
      </c>
      <c r="Z45" s="33">
        <f>$T$28/'Fixed data'!$C$7</f>
        <v>-0.2759416826232074</v>
      </c>
      <c r="AA45" s="33">
        <f>$T$28/'Fixed data'!$C$7</f>
        <v>-0.2759416826232074</v>
      </c>
      <c r="AB45" s="33">
        <f>$T$28/'Fixed data'!$C$7</f>
        <v>-0.2759416826232074</v>
      </c>
      <c r="AC45" s="33">
        <f>$T$28/'Fixed data'!$C$7</f>
        <v>-0.2759416826232074</v>
      </c>
      <c r="AD45" s="33">
        <f>$T$28/'Fixed data'!$C$7</f>
        <v>-0.2759416826232074</v>
      </c>
      <c r="AE45" s="33">
        <f>$T$28/'Fixed data'!$C$7</f>
        <v>-0.2759416826232074</v>
      </c>
      <c r="AF45" s="33">
        <f>$T$28/'Fixed data'!$C$7</f>
        <v>-0.2759416826232074</v>
      </c>
      <c r="AG45" s="33">
        <f>$T$28/'Fixed data'!$C$7</f>
        <v>-0.2759416826232074</v>
      </c>
      <c r="AH45" s="33">
        <f>$T$28/'Fixed data'!$C$7</f>
        <v>-0.2759416826232074</v>
      </c>
      <c r="AI45" s="33">
        <f>$T$28/'Fixed data'!$C$7</f>
        <v>-0.2759416826232074</v>
      </c>
      <c r="AJ45" s="33">
        <f>$T$28/'Fixed data'!$C$7</f>
        <v>-0.2759416826232074</v>
      </c>
      <c r="AK45" s="33">
        <f>$T$28/'Fixed data'!$C$7</f>
        <v>-0.2759416826232074</v>
      </c>
      <c r="AL45" s="33">
        <f>$T$28/'Fixed data'!$C$7</f>
        <v>-0.2759416826232074</v>
      </c>
      <c r="AM45" s="33">
        <f>$T$28/'Fixed data'!$C$7</f>
        <v>-0.2759416826232074</v>
      </c>
      <c r="AN45" s="33">
        <f>$T$28/'Fixed data'!$C$7</f>
        <v>-0.2759416826232074</v>
      </c>
      <c r="AO45" s="33">
        <f>$T$28/'Fixed data'!$C$7</f>
        <v>-0.2759416826232074</v>
      </c>
      <c r="AP45" s="33">
        <f>$T$28/'Fixed data'!$C$7</f>
        <v>-0.2759416826232074</v>
      </c>
      <c r="AQ45" s="33">
        <f>$T$28/'Fixed data'!$C$7</f>
        <v>-0.2759416826232074</v>
      </c>
      <c r="AR45" s="33">
        <f>$T$28/'Fixed data'!$C$7</f>
        <v>-0.2759416826232074</v>
      </c>
      <c r="AS45" s="33">
        <f>$T$28/'Fixed data'!$C$7</f>
        <v>-0.2759416826232074</v>
      </c>
      <c r="AT45" s="33">
        <f>$T$28/'Fixed data'!$C$7</f>
        <v>-0.2759416826232074</v>
      </c>
      <c r="AU45" s="33">
        <f>$T$28/'Fixed data'!$C$7</f>
        <v>-0.2759416826232074</v>
      </c>
      <c r="AV45" s="33">
        <f>$T$28/'Fixed data'!$C$7</f>
        <v>-0.2759416826232074</v>
      </c>
      <c r="AW45" s="33">
        <f>$T$28/'Fixed data'!$C$7</f>
        <v>-0.2759416826232074</v>
      </c>
      <c r="AX45" s="33">
        <f>$T$28/'Fixed data'!$C$7</f>
        <v>-0.2759416826232074</v>
      </c>
      <c r="AY45" s="33">
        <f>$T$28/'Fixed data'!$C$7</f>
        <v>-0.2759416826232074</v>
      </c>
      <c r="AZ45" s="33">
        <f>$T$28/'Fixed data'!$C$7</f>
        <v>-0.2759416826232074</v>
      </c>
      <c r="BA45" s="33">
        <f>$T$28/'Fixed data'!$C$7</f>
        <v>-0.2759416826232074</v>
      </c>
      <c r="BB45" s="33">
        <f>$T$28/'Fixed data'!$C$7</f>
        <v>-0.2759416826232074</v>
      </c>
      <c r="BC45" s="33">
        <f>$T$28/'Fixed data'!$C$7</f>
        <v>-0.2759416826232074</v>
      </c>
      <c r="BD45" s="33">
        <f>$T$28/'Fixed data'!$C$7</f>
        <v>-0.2759416826232074</v>
      </c>
    </row>
    <row r="46" spans="1:57" ht="16.5" hidden="1" customHeight="1" outlineLevel="1">
      <c r="A46" s="113"/>
      <c r="B46" s="9" t="s">
        <v>117</v>
      </c>
      <c r="C46" s="11" t="s">
        <v>139</v>
      </c>
      <c r="D46" s="9" t="s">
        <v>40</v>
      </c>
      <c r="F46" s="33"/>
      <c r="G46" s="33"/>
      <c r="H46" s="33"/>
      <c r="I46" s="33"/>
      <c r="J46" s="33"/>
      <c r="K46" s="33"/>
      <c r="L46" s="33"/>
      <c r="M46" s="33"/>
      <c r="N46" s="33"/>
      <c r="O46" s="33"/>
      <c r="P46" s="33"/>
      <c r="Q46" s="33"/>
      <c r="R46" s="33"/>
      <c r="S46" s="33"/>
      <c r="T46" s="33"/>
      <c r="U46" s="33"/>
      <c r="V46" s="33">
        <f>$U$28/'Fixed data'!$C$7</f>
        <v>4.0445375961268785E-2</v>
      </c>
      <c r="W46" s="33">
        <f>$U$28/'Fixed data'!$C$7</f>
        <v>4.0445375961268785E-2</v>
      </c>
      <c r="X46" s="33">
        <f>$U$28/'Fixed data'!$C$7</f>
        <v>4.0445375961268785E-2</v>
      </c>
      <c r="Y46" s="33">
        <f>$U$28/'Fixed data'!$C$7</f>
        <v>4.0445375961268785E-2</v>
      </c>
      <c r="Z46" s="33">
        <f>$U$28/'Fixed data'!$C$7</f>
        <v>4.0445375961268785E-2</v>
      </c>
      <c r="AA46" s="33">
        <f>$U$28/'Fixed data'!$C$7</f>
        <v>4.0445375961268785E-2</v>
      </c>
      <c r="AB46" s="33">
        <f>$U$28/'Fixed data'!$C$7</f>
        <v>4.0445375961268785E-2</v>
      </c>
      <c r="AC46" s="33">
        <f>$U$28/'Fixed data'!$C$7</f>
        <v>4.0445375961268785E-2</v>
      </c>
      <c r="AD46" s="33">
        <f>$U$28/'Fixed data'!$C$7</f>
        <v>4.0445375961268785E-2</v>
      </c>
      <c r="AE46" s="33">
        <f>$U$28/'Fixed data'!$C$7</f>
        <v>4.0445375961268785E-2</v>
      </c>
      <c r="AF46" s="33">
        <f>$U$28/'Fixed data'!$C$7</f>
        <v>4.0445375961268785E-2</v>
      </c>
      <c r="AG46" s="33">
        <f>$U$28/'Fixed data'!$C$7</f>
        <v>4.0445375961268785E-2</v>
      </c>
      <c r="AH46" s="33">
        <f>$U$28/'Fixed data'!$C$7</f>
        <v>4.0445375961268785E-2</v>
      </c>
      <c r="AI46" s="33">
        <f>$U$28/'Fixed data'!$C$7</f>
        <v>4.0445375961268785E-2</v>
      </c>
      <c r="AJ46" s="33">
        <f>$U$28/'Fixed data'!$C$7</f>
        <v>4.0445375961268785E-2</v>
      </c>
      <c r="AK46" s="33">
        <f>$U$28/'Fixed data'!$C$7</f>
        <v>4.0445375961268785E-2</v>
      </c>
      <c r="AL46" s="33">
        <f>$U$28/'Fixed data'!$C$7</f>
        <v>4.0445375961268785E-2</v>
      </c>
      <c r="AM46" s="33">
        <f>$U$28/'Fixed data'!$C$7</f>
        <v>4.0445375961268785E-2</v>
      </c>
      <c r="AN46" s="33">
        <f>$U$28/'Fixed data'!$C$7</f>
        <v>4.0445375961268785E-2</v>
      </c>
      <c r="AO46" s="33">
        <f>$U$28/'Fixed data'!$C$7</f>
        <v>4.0445375961268785E-2</v>
      </c>
      <c r="AP46" s="33">
        <f>$U$28/'Fixed data'!$C$7</f>
        <v>4.0445375961268785E-2</v>
      </c>
      <c r="AQ46" s="33">
        <f>$U$28/'Fixed data'!$C$7</f>
        <v>4.0445375961268785E-2</v>
      </c>
      <c r="AR46" s="33">
        <f>$U$28/'Fixed data'!$C$7</f>
        <v>4.0445375961268785E-2</v>
      </c>
      <c r="AS46" s="33">
        <f>$U$28/'Fixed data'!$C$7</f>
        <v>4.0445375961268785E-2</v>
      </c>
      <c r="AT46" s="33">
        <f>$U$28/'Fixed data'!$C$7</f>
        <v>4.0445375961268785E-2</v>
      </c>
      <c r="AU46" s="33">
        <f>$U$28/'Fixed data'!$C$7</f>
        <v>4.0445375961268785E-2</v>
      </c>
      <c r="AV46" s="33">
        <f>$U$28/'Fixed data'!$C$7</f>
        <v>4.0445375961268785E-2</v>
      </c>
      <c r="AW46" s="33">
        <f>$U$28/'Fixed data'!$C$7</f>
        <v>4.0445375961268785E-2</v>
      </c>
      <c r="AX46" s="33">
        <f>$U$28/'Fixed data'!$C$7</f>
        <v>4.0445375961268785E-2</v>
      </c>
      <c r="AY46" s="33">
        <f>$U$28/'Fixed data'!$C$7</f>
        <v>4.0445375961268785E-2</v>
      </c>
      <c r="AZ46" s="33">
        <f>$U$28/'Fixed data'!$C$7</f>
        <v>4.0445375961268785E-2</v>
      </c>
      <c r="BA46" s="33">
        <f>$U$28/'Fixed data'!$C$7</f>
        <v>4.0445375961268785E-2</v>
      </c>
      <c r="BB46" s="33">
        <f>$U$28/'Fixed data'!$C$7</f>
        <v>4.0445375961268785E-2</v>
      </c>
      <c r="BC46" s="33">
        <f>$U$28/'Fixed data'!$C$7</f>
        <v>4.0445375961268785E-2</v>
      </c>
      <c r="BD46" s="33">
        <f>$U$28/'Fixed data'!$C$7</f>
        <v>4.0445375961268785E-2</v>
      </c>
    </row>
    <row r="47" spans="1:57" ht="16.5" hidden="1" customHeight="1" outlineLevel="1">
      <c r="A47" s="113"/>
      <c r="B47" s="9" t="s">
        <v>118</v>
      </c>
      <c r="C47" s="11" t="s">
        <v>140</v>
      </c>
      <c r="D47" s="9" t="s">
        <v>40</v>
      </c>
      <c r="F47" s="33"/>
      <c r="G47" s="33"/>
      <c r="H47" s="33"/>
      <c r="I47" s="33"/>
      <c r="J47" s="33"/>
      <c r="K47" s="33"/>
      <c r="L47" s="33"/>
      <c r="M47" s="33"/>
      <c r="N47" s="33"/>
      <c r="O47" s="33"/>
      <c r="P47" s="33"/>
      <c r="Q47" s="33"/>
      <c r="R47" s="33"/>
      <c r="S47" s="33"/>
      <c r="T47" s="33"/>
      <c r="U47" s="33"/>
      <c r="V47" s="33"/>
      <c r="W47" s="33">
        <f>$V$28/'Fixed data'!$C$7</f>
        <v>-0.85644876325758146</v>
      </c>
      <c r="X47" s="33">
        <f>$V$28/'Fixed data'!$C$7</f>
        <v>-0.85644876325758146</v>
      </c>
      <c r="Y47" s="33">
        <f>$V$28/'Fixed data'!$C$7</f>
        <v>-0.85644876325758146</v>
      </c>
      <c r="Z47" s="33">
        <f>$V$28/'Fixed data'!$C$7</f>
        <v>-0.85644876325758146</v>
      </c>
      <c r="AA47" s="33">
        <f>$V$28/'Fixed data'!$C$7</f>
        <v>-0.85644876325758146</v>
      </c>
      <c r="AB47" s="33">
        <f>$V$28/'Fixed data'!$C$7</f>
        <v>-0.85644876325758146</v>
      </c>
      <c r="AC47" s="33">
        <f>$V$28/'Fixed data'!$C$7</f>
        <v>-0.85644876325758146</v>
      </c>
      <c r="AD47" s="33">
        <f>$V$28/'Fixed data'!$C$7</f>
        <v>-0.85644876325758146</v>
      </c>
      <c r="AE47" s="33">
        <f>$V$28/'Fixed data'!$C$7</f>
        <v>-0.85644876325758146</v>
      </c>
      <c r="AF47" s="33">
        <f>$V$28/'Fixed data'!$C$7</f>
        <v>-0.85644876325758146</v>
      </c>
      <c r="AG47" s="33">
        <f>$V$28/'Fixed data'!$C$7</f>
        <v>-0.85644876325758146</v>
      </c>
      <c r="AH47" s="33">
        <f>$V$28/'Fixed data'!$C$7</f>
        <v>-0.85644876325758146</v>
      </c>
      <c r="AI47" s="33">
        <f>$V$28/'Fixed data'!$C$7</f>
        <v>-0.85644876325758146</v>
      </c>
      <c r="AJ47" s="33">
        <f>$V$28/'Fixed data'!$C$7</f>
        <v>-0.85644876325758146</v>
      </c>
      <c r="AK47" s="33">
        <f>$V$28/'Fixed data'!$C$7</f>
        <v>-0.85644876325758146</v>
      </c>
      <c r="AL47" s="33">
        <f>$V$28/'Fixed data'!$C$7</f>
        <v>-0.85644876325758146</v>
      </c>
      <c r="AM47" s="33">
        <f>$V$28/'Fixed data'!$C$7</f>
        <v>-0.85644876325758146</v>
      </c>
      <c r="AN47" s="33">
        <f>$V$28/'Fixed data'!$C$7</f>
        <v>-0.85644876325758146</v>
      </c>
      <c r="AO47" s="33">
        <f>$V$28/'Fixed data'!$C$7</f>
        <v>-0.85644876325758146</v>
      </c>
      <c r="AP47" s="33">
        <f>$V$28/'Fixed data'!$C$7</f>
        <v>-0.85644876325758146</v>
      </c>
      <c r="AQ47" s="33">
        <f>$V$28/'Fixed data'!$C$7</f>
        <v>-0.85644876325758146</v>
      </c>
      <c r="AR47" s="33">
        <f>$V$28/'Fixed data'!$C$7</f>
        <v>-0.85644876325758146</v>
      </c>
      <c r="AS47" s="33">
        <f>$V$28/'Fixed data'!$C$7</f>
        <v>-0.85644876325758146</v>
      </c>
      <c r="AT47" s="33">
        <f>$V$28/'Fixed data'!$C$7</f>
        <v>-0.85644876325758146</v>
      </c>
      <c r="AU47" s="33">
        <f>$V$28/'Fixed data'!$C$7</f>
        <v>-0.85644876325758146</v>
      </c>
      <c r="AV47" s="33">
        <f>$V$28/'Fixed data'!$C$7</f>
        <v>-0.85644876325758146</v>
      </c>
      <c r="AW47" s="33">
        <f>$V$28/'Fixed data'!$C$7</f>
        <v>-0.85644876325758146</v>
      </c>
      <c r="AX47" s="33">
        <f>$V$28/'Fixed data'!$C$7</f>
        <v>-0.85644876325758146</v>
      </c>
      <c r="AY47" s="33">
        <f>$V$28/'Fixed data'!$C$7</f>
        <v>-0.85644876325758146</v>
      </c>
      <c r="AZ47" s="33">
        <f>$V$28/'Fixed data'!$C$7</f>
        <v>-0.85644876325758146</v>
      </c>
      <c r="BA47" s="33">
        <f>$V$28/'Fixed data'!$C$7</f>
        <v>-0.85644876325758146</v>
      </c>
      <c r="BB47" s="33">
        <f>$V$28/'Fixed data'!$C$7</f>
        <v>-0.85644876325758146</v>
      </c>
      <c r="BC47" s="33">
        <f>$V$28/'Fixed data'!$C$7</f>
        <v>-0.85644876325758146</v>
      </c>
      <c r="BD47" s="33">
        <f>$V$28/'Fixed data'!$C$7</f>
        <v>-0.85644876325758146</v>
      </c>
    </row>
    <row r="48" spans="1:57" ht="16.5" hidden="1" customHeight="1" outlineLevel="1">
      <c r="A48" s="113"/>
      <c r="B48" s="9" t="s">
        <v>119</v>
      </c>
      <c r="C48" s="11" t="s">
        <v>141</v>
      </c>
      <c r="D48" s="9" t="s">
        <v>40</v>
      </c>
      <c r="F48" s="33"/>
      <c r="G48" s="33"/>
      <c r="H48" s="33"/>
      <c r="I48" s="33"/>
      <c r="J48" s="33"/>
      <c r="K48" s="33"/>
      <c r="L48" s="33"/>
      <c r="M48" s="33"/>
      <c r="N48" s="33"/>
      <c r="O48" s="33"/>
      <c r="P48" s="33"/>
      <c r="Q48" s="33"/>
      <c r="R48" s="33"/>
      <c r="S48" s="33"/>
      <c r="T48" s="33"/>
      <c r="U48" s="33"/>
      <c r="V48" s="33"/>
      <c r="W48" s="33"/>
      <c r="X48" s="33">
        <f>$W$28/'Fixed data'!$C$7</f>
        <v>-0.25033085488071266</v>
      </c>
      <c r="Y48" s="33">
        <f>$W$28/'Fixed data'!$C$7</f>
        <v>-0.25033085488071266</v>
      </c>
      <c r="Z48" s="33">
        <f>$W$28/'Fixed data'!$C$7</f>
        <v>-0.25033085488071266</v>
      </c>
      <c r="AA48" s="33">
        <f>$W$28/'Fixed data'!$C$7</f>
        <v>-0.25033085488071266</v>
      </c>
      <c r="AB48" s="33">
        <f>$W$28/'Fixed data'!$C$7</f>
        <v>-0.25033085488071266</v>
      </c>
      <c r="AC48" s="33">
        <f>$W$28/'Fixed data'!$C$7</f>
        <v>-0.25033085488071266</v>
      </c>
      <c r="AD48" s="33">
        <f>$W$28/'Fixed data'!$C$7</f>
        <v>-0.25033085488071266</v>
      </c>
      <c r="AE48" s="33">
        <f>$W$28/'Fixed data'!$C$7</f>
        <v>-0.25033085488071266</v>
      </c>
      <c r="AF48" s="33">
        <f>$W$28/'Fixed data'!$C$7</f>
        <v>-0.25033085488071266</v>
      </c>
      <c r="AG48" s="33">
        <f>$W$28/'Fixed data'!$C$7</f>
        <v>-0.25033085488071266</v>
      </c>
      <c r="AH48" s="33">
        <f>$W$28/'Fixed data'!$C$7</f>
        <v>-0.25033085488071266</v>
      </c>
      <c r="AI48" s="33">
        <f>$W$28/'Fixed data'!$C$7</f>
        <v>-0.25033085488071266</v>
      </c>
      <c r="AJ48" s="33">
        <f>$W$28/'Fixed data'!$C$7</f>
        <v>-0.25033085488071266</v>
      </c>
      <c r="AK48" s="33">
        <f>$W$28/'Fixed data'!$C$7</f>
        <v>-0.25033085488071266</v>
      </c>
      <c r="AL48" s="33">
        <f>$W$28/'Fixed data'!$C$7</f>
        <v>-0.25033085488071266</v>
      </c>
      <c r="AM48" s="33">
        <f>$W$28/'Fixed data'!$C$7</f>
        <v>-0.25033085488071266</v>
      </c>
      <c r="AN48" s="33">
        <f>$W$28/'Fixed data'!$C$7</f>
        <v>-0.25033085488071266</v>
      </c>
      <c r="AO48" s="33">
        <f>$W$28/'Fixed data'!$C$7</f>
        <v>-0.25033085488071266</v>
      </c>
      <c r="AP48" s="33">
        <f>$W$28/'Fixed data'!$C$7</f>
        <v>-0.25033085488071266</v>
      </c>
      <c r="AQ48" s="33">
        <f>$W$28/'Fixed data'!$C$7</f>
        <v>-0.25033085488071266</v>
      </c>
      <c r="AR48" s="33">
        <f>$W$28/'Fixed data'!$C$7</f>
        <v>-0.25033085488071266</v>
      </c>
      <c r="AS48" s="33">
        <f>$W$28/'Fixed data'!$C$7</f>
        <v>-0.25033085488071266</v>
      </c>
      <c r="AT48" s="33">
        <f>$W$28/'Fixed data'!$C$7</f>
        <v>-0.25033085488071266</v>
      </c>
      <c r="AU48" s="33">
        <f>$W$28/'Fixed data'!$C$7</f>
        <v>-0.25033085488071266</v>
      </c>
      <c r="AV48" s="33">
        <f>$W$28/'Fixed data'!$C$7</f>
        <v>-0.25033085488071266</v>
      </c>
      <c r="AW48" s="33">
        <f>$W$28/'Fixed data'!$C$7</f>
        <v>-0.25033085488071266</v>
      </c>
      <c r="AX48" s="33">
        <f>$W$28/'Fixed data'!$C$7</f>
        <v>-0.25033085488071266</v>
      </c>
      <c r="AY48" s="33">
        <f>$W$28/'Fixed data'!$C$7</f>
        <v>-0.25033085488071266</v>
      </c>
      <c r="AZ48" s="33">
        <f>$W$28/'Fixed data'!$C$7</f>
        <v>-0.25033085488071266</v>
      </c>
      <c r="BA48" s="33">
        <f>$W$28/'Fixed data'!$C$7</f>
        <v>-0.25033085488071266</v>
      </c>
      <c r="BB48" s="33">
        <f>$W$28/'Fixed data'!$C$7</f>
        <v>-0.25033085488071266</v>
      </c>
      <c r="BC48" s="33">
        <f>$W$28/'Fixed data'!$C$7</f>
        <v>-0.25033085488071266</v>
      </c>
      <c r="BD48" s="33">
        <f>$W$28/'Fixed data'!$C$7</f>
        <v>-0.25033085488071266</v>
      </c>
    </row>
    <row r="49" spans="1:56" ht="16.5" hidden="1" customHeight="1" outlineLevel="1">
      <c r="A49" s="113"/>
      <c r="B49" s="9" t="s">
        <v>120</v>
      </c>
      <c r="C49" s="11" t="s">
        <v>142</v>
      </c>
      <c r="D49" s="9" t="s">
        <v>40</v>
      </c>
      <c r="F49" s="33"/>
      <c r="G49" s="33"/>
      <c r="H49" s="33"/>
      <c r="I49" s="33"/>
      <c r="J49" s="33"/>
      <c r="K49" s="33"/>
      <c r="L49" s="33"/>
      <c r="M49" s="33"/>
      <c r="N49" s="33"/>
      <c r="O49" s="33"/>
      <c r="P49" s="33"/>
      <c r="Q49" s="33"/>
      <c r="R49" s="33"/>
      <c r="S49" s="33"/>
      <c r="T49" s="33"/>
      <c r="U49" s="33"/>
      <c r="V49" s="33"/>
      <c r="W49" s="33"/>
      <c r="X49" s="33"/>
      <c r="Y49" s="33">
        <f>$X$28/'Fixed data'!$C$7</f>
        <v>-2.142986273910064</v>
      </c>
      <c r="Z49" s="33">
        <f>$X$28/'Fixed data'!$C$7</f>
        <v>-2.142986273910064</v>
      </c>
      <c r="AA49" s="33">
        <f>$X$28/'Fixed data'!$C$7</f>
        <v>-2.142986273910064</v>
      </c>
      <c r="AB49" s="33">
        <f>$X$28/'Fixed data'!$C$7</f>
        <v>-2.142986273910064</v>
      </c>
      <c r="AC49" s="33">
        <f>$X$28/'Fixed data'!$C$7</f>
        <v>-2.142986273910064</v>
      </c>
      <c r="AD49" s="33">
        <f>$X$28/'Fixed data'!$C$7</f>
        <v>-2.142986273910064</v>
      </c>
      <c r="AE49" s="33">
        <f>$X$28/'Fixed data'!$C$7</f>
        <v>-2.142986273910064</v>
      </c>
      <c r="AF49" s="33">
        <f>$X$28/'Fixed data'!$C$7</f>
        <v>-2.142986273910064</v>
      </c>
      <c r="AG49" s="33">
        <f>$X$28/'Fixed data'!$C$7</f>
        <v>-2.142986273910064</v>
      </c>
      <c r="AH49" s="33">
        <f>$X$28/'Fixed data'!$C$7</f>
        <v>-2.142986273910064</v>
      </c>
      <c r="AI49" s="33">
        <f>$X$28/'Fixed data'!$C$7</f>
        <v>-2.142986273910064</v>
      </c>
      <c r="AJ49" s="33">
        <f>$X$28/'Fixed data'!$C$7</f>
        <v>-2.142986273910064</v>
      </c>
      <c r="AK49" s="33">
        <f>$X$28/'Fixed data'!$C$7</f>
        <v>-2.142986273910064</v>
      </c>
      <c r="AL49" s="33">
        <f>$X$28/'Fixed data'!$C$7</f>
        <v>-2.142986273910064</v>
      </c>
      <c r="AM49" s="33">
        <f>$X$28/'Fixed data'!$C$7</f>
        <v>-2.142986273910064</v>
      </c>
      <c r="AN49" s="33">
        <f>$X$28/'Fixed data'!$C$7</f>
        <v>-2.142986273910064</v>
      </c>
      <c r="AO49" s="33">
        <f>$X$28/'Fixed data'!$C$7</f>
        <v>-2.142986273910064</v>
      </c>
      <c r="AP49" s="33">
        <f>$X$28/'Fixed data'!$C$7</f>
        <v>-2.142986273910064</v>
      </c>
      <c r="AQ49" s="33">
        <f>$X$28/'Fixed data'!$C$7</f>
        <v>-2.142986273910064</v>
      </c>
      <c r="AR49" s="33">
        <f>$X$28/'Fixed data'!$C$7</f>
        <v>-2.142986273910064</v>
      </c>
      <c r="AS49" s="33">
        <f>$X$28/'Fixed data'!$C$7</f>
        <v>-2.142986273910064</v>
      </c>
      <c r="AT49" s="33">
        <f>$X$28/'Fixed data'!$C$7</f>
        <v>-2.142986273910064</v>
      </c>
      <c r="AU49" s="33">
        <f>$X$28/'Fixed data'!$C$7</f>
        <v>-2.142986273910064</v>
      </c>
      <c r="AV49" s="33">
        <f>$X$28/'Fixed data'!$C$7</f>
        <v>-2.142986273910064</v>
      </c>
      <c r="AW49" s="33">
        <f>$X$28/'Fixed data'!$C$7</f>
        <v>-2.142986273910064</v>
      </c>
      <c r="AX49" s="33">
        <f>$X$28/'Fixed data'!$C$7</f>
        <v>-2.142986273910064</v>
      </c>
      <c r="AY49" s="33">
        <f>$X$28/'Fixed data'!$C$7</f>
        <v>-2.142986273910064</v>
      </c>
      <c r="AZ49" s="33">
        <f>$X$28/'Fixed data'!$C$7</f>
        <v>-2.142986273910064</v>
      </c>
      <c r="BA49" s="33">
        <f>$X$28/'Fixed data'!$C$7</f>
        <v>-2.142986273910064</v>
      </c>
      <c r="BB49" s="33">
        <f>$X$28/'Fixed data'!$C$7</f>
        <v>-2.142986273910064</v>
      </c>
      <c r="BC49" s="33">
        <f>$X$28/'Fixed data'!$C$7</f>
        <v>-2.142986273910064</v>
      </c>
      <c r="BD49" s="33">
        <f>$X$28/'Fixed data'!$C$7</f>
        <v>-2.142986273910064</v>
      </c>
    </row>
    <row r="50" spans="1:56" ht="16.5" hidden="1" customHeight="1" outlineLevel="1">
      <c r="A50" s="113"/>
      <c r="B50" s="9" t="s">
        <v>121</v>
      </c>
      <c r="C50" s="11" t="s">
        <v>143</v>
      </c>
      <c r="D50" s="9" t="s">
        <v>40</v>
      </c>
      <c r="F50" s="33"/>
      <c r="G50" s="33"/>
      <c r="H50" s="33"/>
      <c r="I50" s="33"/>
      <c r="J50" s="33"/>
      <c r="K50" s="33"/>
      <c r="L50" s="33"/>
      <c r="M50" s="33"/>
      <c r="N50" s="33"/>
      <c r="O50" s="33"/>
      <c r="P50" s="33"/>
      <c r="Q50" s="33"/>
      <c r="R50" s="33"/>
      <c r="S50" s="33"/>
      <c r="T50" s="33"/>
      <c r="U50" s="33"/>
      <c r="V50" s="33"/>
      <c r="W50" s="33"/>
      <c r="X50" s="33"/>
      <c r="Y50" s="33"/>
      <c r="Z50" s="33">
        <f>$Y$28/'Fixed data'!$C$7</f>
        <v>0.39595612077670889</v>
      </c>
      <c r="AA50" s="33">
        <f>$Y$28/'Fixed data'!$C$7</f>
        <v>0.39595612077670889</v>
      </c>
      <c r="AB50" s="33">
        <f>$Y$28/'Fixed data'!$C$7</f>
        <v>0.39595612077670889</v>
      </c>
      <c r="AC50" s="33">
        <f>$Y$28/'Fixed data'!$C$7</f>
        <v>0.39595612077670889</v>
      </c>
      <c r="AD50" s="33">
        <f>$Y$28/'Fixed data'!$C$7</f>
        <v>0.39595612077670889</v>
      </c>
      <c r="AE50" s="33">
        <f>$Y$28/'Fixed data'!$C$7</f>
        <v>0.39595612077670889</v>
      </c>
      <c r="AF50" s="33">
        <f>$Y$28/'Fixed data'!$C$7</f>
        <v>0.39595612077670889</v>
      </c>
      <c r="AG50" s="33">
        <f>$Y$28/'Fixed data'!$C$7</f>
        <v>0.39595612077670889</v>
      </c>
      <c r="AH50" s="33">
        <f>$Y$28/'Fixed data'!$C$7</f>
        <v>0.39595612077670889</v>
      </c>
      <c r="AI50" s="33">
        <f>$Y$28/'Fixed data'!$C$7</f>
        <v>0.39595612077670889</v>
      </c>
      <c r="AJ50" s="33">
        <f>$Y$28/'Fixed data'!$C$7</f>
        <v>0.39595612077670889</v>
      </c>
      <c r="AK50" s="33">
        <f>$Y$28/'Fixed data'!$C$7</f>
        <v>0.39595612077670889</v>
      </c>
      <c r="AL50" s="33">
        <f>$Y$28/'Fixed data'!$C$7</f>
        <v>0.39595612077670889</v>
      </c>
      <c r="AM50" s="33">
        <f>$Y$28/'Fixed data'!$C$7</f>
        <v>0.39595612077670889</v>
      </c>
      <c r="AN50" s="33">
        <f>$Y$28/'Fixed data'!$C$7</f>
        <v>0.39595612077670889</v>
      </c>
      <c r="AO50" s="33">
        <f>$Y$28/'Fixed data'!$C$7</f>
        <v>0.39595612077670889</v>
      </c>
      <c r="AP50" s="33">
        <f>$Y$28/'Fixed data'!$C$7</f>
        <v>0.39595612077670889</v>
      </c>
      <c r="AQ50" s="33">
        <f>$Y$28/'Fixed data'!$C$7</f>
        <v>0.39595612077670889</v>
      </c>
      <c r="AR50" s="33">
        <f>$Y$28/'Fixed data'!$C$7</f>
        <v>0.39595612077670889</v>
      </c>
      <c r="AS50" s="33">
        <f>$Y$28/'Fixed data'!$C$7</f>
        <v>0.39595612077670889</v>
      </c>
      <c r="AT50" s="33">
        <f>$Y$28/'Fixed data'!$C$7</f>
        <v>0.39595612077670889</v>
      </c>
      <c r="AU50" s="33">
        <f>$Y$28/'Fixed data'!$C$7</f>
        <v>0.39595612077670889</v>
      </c>
      <c r="AV50" s="33">
        <f>$Y$28/'Fixed data'!$C$7</f>
        <v>0.39595612077670889</v>
      </c>
      <c r="AW50" s="33">
        <f>$Y$28/'Fixed data'!$C$7</f>
        <v>0.39595612077670889</v>
      </c>
      <c r="AX50" s="33">
        <f>$Y$28/'Fixed data'!$C$7</f>
        <v>0.39595612077670889</v>
      </c>
      <c r="AY50" s="33">
        <f>$Y$28/'Fixed data'!$C$7</f>
        <v>0.39595612077670889</v>
      </c>
      <c r="AZ50" s="33">
        <f>$Y$28/'Fixed data'!$C$7</f>
        <v>0.39595612077670889</v>
      </c>
      <c r="BA50" s="33">
        <f>$Y$28/'Fixed data'!$C$7</f>
        <v>0.39595612077670889</v>
      </c>
      <c r="BB50" s="33">
        <f>$Y$28/'Fixed data'!$C$7</f>
        <v>0.39595612077670889</v>
      </c>
      <c r="BC50" s="33">
        <f>$Y$28/'Fixed data'!$C$7</f>
        <v>0.39595612077670889</v>
      </c>
      <c r="BD50" s="33">
        <f>$Y$28/'Fixed data'!$C$7</f>
        <v>0.39595612077670889</v>
      </c>
    </row>
    <row r="51" spans="1:56" ht="16.5" hidden="1" customHeight="1" outlineLevel="1">
      <c r="A51" s="113"/>
      <c r="B51" s="9" t="s">
        <v>122</v>
      </c>
      <c r="C51" s="11" t="s">
        <v>144</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-0.20348669852027143</v>
      </c>
      <c r="AB51" s="33">
        <f>$Z$28/'Fixed data'!$C$7</f>
        <v>-0.20348669852027143</v>
      </c>
      <c r="AC51" s="33">
        <f>$Z$28/'Fixed data'!$C$7</f>
        <v>-0.20348669852027143</v>
      </c>
      <c r="AD51" s="33">
        <f>$Z$28/'Fixed data'!$C$7</f>
        <v>-0.20348669852027143</v>
      </c>
      <c r="AE51" s="33">
        <f>$Z$28/'Fixed data'!$C$7</f>
        <v>-0.20348669852027143</v>
      </c>
      <c r="AF51" s="33">
        <f>$Z$28/'Fixed data'!$C$7</f>
        <v>-0.20348669852027143</v>
      </c>
      <c r="AG51" s="33">
        <f>$Z$28/'Fixed data'!$C$7</f>
        <v>-0.20348669852027143</v>
      </c>
      <c r="AH51" s="33">
        <f>$Z$28/'Fixed data'!$C$7</f>
        <v>-0.20348669852027143</v>
      </c>
      <c r="AI51" s="33">
        <f>$Z$28/'Fixed data'!$C$7</f>
        <v>-0.20348669852027143</v>
      </c>
      <c r="AJ51" s="33">
        <f>$Z$28/'Fixed data'!$C$7</f>
        <v>-0.20348669852027143</v>
      </c>
      <c r="AK51" s="33">
        <f>$Z$28/'Fixed data'!$C$7</f>
        <v>-0.20348669852027143</v>
      </c>
      <c r="AL51" s="33">
        <f>$Z$28/'Fixed data'!$C$7</f>
        <v>-0.20348669852027143</v>
      </c>
      <c r="AM51" s="33">
        <f>$Z$28/'Fixed data'!$C$7</f>
        <v>-0.20348669852027143</v>
      </c>
      <c r="AN51" s="33">
        <f>$Z$28/'Fixed data'!$C$7</f>
        <v>-0.20348669852027143</v>
      </c>
      <c r="AO51" s="33">
        <f>$Z$28/'Fixed data'!$C$7</f>
        <v>-0.20348669852027143</v>
      </c>
      <c r="AP51" s="33">
        <f>$Z$28/'Fixed data'!$C$7</f>
        <v>-0.20348669852027143</v>
      </c>
      <c r="AQ51" s="33">
        <f>$Z$28/'Fixed data'!$C$7</f>
        <v>-0.20348669852027143</v>
      </c>
      <c r="AR51" s="33">
        <f>$Z$28/'Fixed data'!$C$7</f>
        <v>-0.20348669852027143</v>
      </c>
      <c r="AS51" s="33">
        <f>$Z$28/'Fixed data'!$C$7</f>
        <v>-0.20348669852027143</v>
      </c>
      <c r="AT51" s="33">
        <f>$Z$28/'Fixed data'!$C$7</f>
        <v>-0.20348669852027143</v>
      </c>
      <c r="AU51" s="33">
        <f>$Z$28/'Fixed data'!$C$7</f>
        <v>-0.20348669852027143</v>
      </c>
      <c r="AV51" s="33">
        <f>$Z$28/'Fixed data'!$C$7</f>
        <v>-0.20348669852027143</v>
      </c>
      <c r="AW51" s="33">
        <f>$Z$28/'Fixed data'!$C$7</f>
        <v>-0.20348669852027143</v>
      </c>
      <c r="AX51" s="33">
        <f>$Z$28/'Fixed data'!$C$7</f>
        <v>-0.20348669852027143</v>
      </c>
      <c r="AY51" s="33">
        <f>$Z$28/'Fixed data'!$C$7</f>
        <v>-0.20348669852027143</v>
      </c>
      <c r="AZ51" s="33">
        <f>$Z$28/'Fixed data'!$C$7</f>
        <v>-0.20348669852027143</v>
      </c>
      <c r="BA51" s="33">
        <f>$Z$28/'Fixed data'!$C$7</f>
        <v>-0.20348669852027143</v>
      </c>
      <c r="BB51" s="33">
        <f>$Z$28/'Fixed data'!$C$7</f>
        <v>-0.20348669852027143</v>
      </c>
      <c r="BC51" s="33">
        <f>$Z$28/'Fixed data'!$C$7</f>
        <v>-0.20348669852027143</v>
      </c>
      <c r="BD51" s="33">
        <f>$Z$28/'Fixed data'!$C$7</f>
        <v>-0.20348669852027143</v>
      </c>
    </row>
    <row r="52" spans="1:56" ht="16.5" hidden="1" customHeight="1" outlineLevel="1">
      <c r="A52" s="113"/>
      <c r="B52" s="9" t="s">
        <v>123</v>
      </c>
      <c r="C52" s="11" t="s">
        <v>145</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-0.43583948614844054</v>
      </c>
      <c r="AC52" s="33">
        <f>$AA$28/'Fixed data'!$C$7</f>
        <v>-0.43583948614844054</v>
      </c>
      <c r="AD52" s="33">
        <f>$AA$28/'Fixed data'!$C$7</f>
        <v>-0.43583948614844054</v>
      </c>
      <c r="AE52" s="33">
        <f>$AA$28/'Fixed data'!$C$7</f>
        <v>-0.43583948614844054</v>
      </c>
      <c r="AF52" s="33">
        <f>$AA$28/'Fixed data'!$C$7</f>
        <v>-0.43583948614844054</v>
      </c>
      <c r="AG52" s="33">
        <f>$AA$28/'Fixed data'!$C$7</f>
        <v>-0.43583948614844054</v>
      </c>
      <c r="AH52" s="33">
        <f>$AA$28/'Fixed data'!$C$7</f>
        <v>-0.43583948614844054</v>
      </c>
      <c r="AI52" s="33">
        <f>$AA$28/'Fixed data'!$C$7</f>
        <v>-0.43583948614844054</v>
      </c>
      <c r="AJ52" s="33">
        <f>$AA$28/'Fixed data'!$C$7</f>
        <v>-0.43583948614844054</v>
      </c>
      <c r="AK52" s="33">
        <f>$AA$28/'Fixed data'!$C$7</f>
        <v>-0.43583948614844054</v>
      </c>
      <c r="AL52" s="33">
        <f>$AA$28/'Fixed data'!$C$7</f>
        <v>-0.43583948614844054</v>
      </c>
      <c r="AM52" s="33">
        <f>$AA$28/'Fixed data'!$C$7</f>
        <v>-0.43583948614844054</v>
      </c>
      <c r="AN52" s="33">
        <f>$AA$28/'Fixed data'!$C$7</f>
        <v>-0.43583948614844054</v>
      </c>
      <c r="AO52" s="33">
        <f>$AA$28/'Fixed data'!$C$7</f>
        <v>-0.43583948614844054</v>
      </c>
      <c r="AP52" s="33">
        <f>$AA$28/'Fixed data'!$C$7</f>
        <v>-0.43583948614844054</v>
      </c>
      <c r="AQ52" s="33">
        <f>$AA$28/'Fixed data'!$C$7</f>
        <v>-0.43583948614844054</v>
      </c>
      <c r="AR52" s="33">
        <f>$AA$28/'Fixed data'!$C$7</f>
        <v>-0.43583948614844054</v>
      </c>
      <c r="AS52" s="33">
        <f>$AA$28/'Fixed data'!$C$7</f>
        <v>-0.43583948614844054</v>
      </c>
      <c r="AT52" s="33">
        <f>$AA$28/'Fixed data'!$C$7</f>
        <v>-0.43583948614844054</v>
      </c>
      <c r="AU52" s="33">
        <f>$AA$28/'Fixed data'!$C$7</f>
        <v>-0.43583948614844054</v>
      </c>
      <c r="AV52" s="33">
        <f>$AA$28/'Fixed data'!$C$7</f>
        <v>-0.43583948614844054</v>
      </c>
      <c r="AW52" s="33">
        <f>$AA$28/'Fixed data'!$C$7</f>
        <v>-0.43583948614844054</v>
      </c>
      <c r="AX52" s="33">
        <f>$AA$28/'Fixed data'!$C$7</f>
        <v>-0.43583948614844054</v>
      </c>
      <c r="AY52" s="33">
        <f>$AA$28/'Fixed data'!$C$7</f>
        <v>-0.43583948614844054</v>
      </c>
      <c r="AZ52" s="33">
        <f>$AA$28/'Fixed data'!$C$7</f>
        <v>-0.43583948614844054</v>
      </c>
      <c r="BA52" s="33">
        <f>$AA$28/'Fixed data'!$C$7</f>
        <v>-0.43583948614844054</v>
      </c>
      <c r="BB52" s="33">
        <f>$AA$28/'Fixed data'!$C$7</f>
        <v>-0.43583948614844054</v>
      </c>
      <c r="BC52" s="33">
        <f>$AA$28/'Fixed data'!$C$7</f>
        <v>-0.43583948614844054</v>
      </c>
      <c r="BD52" s="33">
        <f>$AA$28/'Fixed data'!$C$7</f>
        <v>-0.43583948614844054</v>
      </c>
    </row>
    <row r="53" spans="1:56" ht="16.5" hidden="1" customHeight="1" outlineLevel="1">
      <c r="A53" s="113"/>
      <c r="B53" s="9" t="s">
        <v>124</v>
      </c>
      <c r="C53" s="11" t="s">
        <v>146</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0.68857312372642654</v>
      </c>
      <c r="AD53" s="33">
        <f>$AB$28/'Fixed data'!$C$7</f>
        <v>0.68857312372642654</v>
      </c>
      <c r="AE53" s="33">
        <f>$AB$28/'Fixed data'!$C$7</f>
        <v>0.68857312372642654</v>
      </c>
      <c r="AF53" s="33">
        <f>$AB$28/'Fixed data'!$C$7</f>
        <v>0.68857312372642654</v>
      </c>
      <c r="AG53" s="33">
        <f>$AB$28/'Fixed data'!$C$7</f>
        <v>0.68857312372642654</v>
      </c>
      <c r="AH53" s="33">
        <f>$AB$28/'Fixed data'!$C$7</f>
        <v>0.68857312372642654</v>
      </c>
      <c r="AI53" s="33">
        <f>$AB$28/'Fixed data'!$C$7</f>
        <v>0.68857312372642654</v>
      </c>
      <c r="AJ53" s="33">
        <f>$AB$28/'Fixed data'!$C$7</f>
        <v>0.68857312372642654</v>
      </c>
      <c r="AK53" s="33">
        <f>$AB$28/'Fixed data'!$C$7</f>
        <v>0.68857312372642654</v>
      </c>
      <c r="AL53" s="33">
        <f>$AB$28/'Fixed data'!$C$7</f>
        <v>0.68857312372642654</v>
      </c>
      <c r="AM53" s="33">
        <f>$AB$28/'Fixed data'!$C$7</f>
        <v>0.68857312372642654</v>
      </c>
      <c r="AN53" s="33">
        <f>$AB$28/'Fixed data'!$C$7</f>
        <v>0.68857312372642654</v>
      </c>
      <c r="AO53" s="33">
        <f>$AB$28/'Fixed data'!$C$7</f>
        <v>0.68857312372642654</v>
      </c>
      <c r="AP53" s="33">
        <f>$AB$28/'Fixed data'!$C$7</f>
        <v>0.68857312372642654</v>
      </c>
      <c r="AQ53" s="33">
        <f>$AB$28/'Fixed data'!$C$7</f>
        <v>0.68857312372642654</v>
      </c>
      <c r="AR53" s="33">
        <f>$AB$28/'Fixed data'!$C$7</f>
        <v>0.68857312372642654</v>
      </c>
      <c r="AS53" s="33">
        <f>$AB$28/'Fixed data'!$C$7</f>
        <v>0.68857312372642654</v>
      </c>
      <c r="AT53" s="33">
        <f>$AB$28/'Fixed data'!$C$7</f>
        <v>0.68857312372642654</v>
      </c>
      <c r="AU53" s="33">
        <f>$AB$28/'Fixed data'!$C$7</f>
        <v>0.68857312372642654</v>
      </c>
      <c r="AV53" s="33">
        <f>$AB$28/'Fixed data'!$C$7</f>
        <v>0.68857312372642654</v>
      </c>
      <c r="AW53" s="33">
        <f>$AB$28/'Fixed data'!$C$7</f>
        <v>0.68857312372642654</v>
      </c>
      <c r="AX53" s="33">
        <f>$AB$28/'Fixed data'!$C$7</f>
        <v>0.68857312372642654</v>
      </c>
      <c r="AY53" s="33">
        <f>$AB$28/'Fixed data'!$C$7</f>
        <v>0.68857312372642654</v>
      </c>
      <c r="AZ53" s="33">
        <f>$AB$28/'Fixed data'!$C$7</f>
        <v>0.68857312372642654</v>
      </c>
      <c r="BA53" s="33">
        <f>$AB$28/'Fixed data'!$C$7</f>
        <v>0.68857312372642654</v>
      </c>
      <c r="BB53" s="33">
        <f>$AB$28/'Fixed data'!$C$7</f>
        <v>0.68857312372642654</v>
      </c>
      <c r="BC53" s="33">
        <f>$AB$28/'Fixed data'!$C$7</f>
        <v>0.68857312372642654</v>
      </c>
      <c r="BD53" s="33">
        <f>$AB$28/'Fixed data'!$C$7</f>
        <v>0.68857312372642654</v>
      </c>
    </row>
    <row r="54" spans="1:56" ht="16.5" hidden="1" customHeight="1" outlineLevel="1">
      <c r="A54" s="113"/>
      <c r="B54" s="9" t="s">
        <v>125</v>
      </c>
      <c r="C54" s="11" t="s">
        <v>147</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2.4239731726841356</v>
      </c>
      <c r="AE54" s="33">
        <f>$AC$28/'Fixed data'!$C$7</f>
        <v>2.4239731726841356</v>
      </c>
      <c r="AF54" s="33">
        <f>$AC$28/'Fixed data'!$C$7</f>
        <v>2.4239731726841356</v>
      </c>
      <c r="AG54" s="33">
        <f>$AC$28/'Fixed data'!$C$7</f>
        <v>2.4239731726841356</v>
      </c>
      <c r="AH54" s="33">
        <f>$AC$28/'Fixed data'!$C$7</f>
        <v>2.4239731726841356</v>
      </c>
      <c r="AI54" s="33">
        <f>$AC$28/'Fixed data'!$C$7</f>
        <v>2.4239731726841356</v>
      </c>
      <c r="AJ54" s="33">
        <f>$AC$28/'Fixed data'!$C$7</f>
        <v>2.4239731726841356</v>
      </c>
      <c r="AK54" s="33">
        <f>$AC$28/'Fixed data'!$C$7</f>
        <v>2.4239731726841356</v>
      </c>
      <c r="AL54" s="33">
        <f>$AC$28/'Fixed data'!$C$7</f>
        <v>2.4239731726841356</v>
      </c>
      <c r="AM54" s="33">
        <f>$AC$28/'Fixed data'!$C$7</f>
        <v>2.4239731726841356</v>
      </c>
      <c r="AN54" s="33">
        <f>$AC$28/'Fixed data'!$C$7</f>
        <v>2.4239731726841356</v>
      </c>
      <c r="AO54" s="33">
        <f>$AC$28/'Fixed data'!$C$7</f>
        <v>2.4239731726841356</v>
      </c>
      <c r="AP54" s="33">
        <f>$AC$28/'Fixed data'!$C$7</f>
        <v>2.4239731726841356</v>
      </c>
      <c r="AQ54" s="33">
        <f>$AC$28/'Fixed data'!$C$7</f>
        <v>2.4239731726841356</v>
      </c>
      <c r="AR54" s="33">
        <f>$AC$28/'Fixed data'!$C$7</f>
        <v>2.4239731726841356</v>
      </c>
      <c r="AS54" s="33">
        <f>$AC$28/'Fixed data'!$C$7</f>
        <v>2.4239731726841356</v>
      </c>
      <c r="AT54" s="33">
        <f>$AC$28/'Fixed data'!$C$7</f>
        <v>2.4239731726841356</v>
      </c>
      <c r="AU54" s="33">
        <f>$AC$28/'Fixed data'!$C$7</f>
        <v>2.4239731726841356</v>
      </c>
      <c r="AV54" s="33">
        <f>$AC$28/'Fixed data'!$C$7</f>
        <v>2.4239731726841356</v>
      </c>
      <c r="AW54" s="33">
        <f>$AC$28/'Fixed data'!$C$7</f>
        <v>2.4239731726841356</v>
      </c>
      <c r="AX54" s="33">
        <f>$AC$28/'Fixed data'!$C$7</f>
        <v>2.4239731726841356</v>
      </c>
      <c r="AY54" s="33">
        <f>$AC$28/'Fixed data'!$C$7</f>
        <v>2.4239731726841356</v>
      </c>
      <c r="AZ54" s="33">
        <f>$AC$28/'Fixed data'!$C$7</f>
        <v>2.4239731726841356</v>
      </c>
      <c r="BA54" s="33">
        <f>$AC$28/'Fixed data'!$C$7</f>
        <v>2.4239731726841356</v>
      </c>
      <c r="BB54" s="33">
        <f>$AC$28/'Fixed data'!$C$7</f>
        <v>2.4239731726841356</v>
      </c>
      <c r="BC54" s="33">
        <f>$AC$28/'Fixed data'!$C$7</f>
        <v>2.4239731726841356</v>
      </c>
      <c r="BD54" s="33">
        <f>$AC$28/'Fixed data'!$C$7</f>
        <v>2.4239731726841356</v>
      </c>
    </row>
    <row r="55" spans="1:56" ht="16.5" hidden="1" customHeight="1" outlineLevel="1">
      <c r="A55" s="113"/>
      <c r="B55" s="9" t="s">
        <v>126</v>
      </c>
      <c r="C55" s="11" t="s">
        <v>148</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-0.21176789755035266</v>
      </c>
      <c r="AF55" s="33">
        <f>$AD$28/'Fixed data'!$C$7</f>
        <v>-0.21176789755035266</v>
      </c>
      <c r="AG55" s="33">
        <f>$AD$28/'Fixed data'!$C$7</f>
        <v>-0.21176789755035266</v>
      </c>
      <c r="AH55" s="33">
        <f>$AD$28/'Fixed data'!$C$7</f>
        <v>-0.21176789755035266</v>
      </c>
      <c r="AI55" s="33">
        <f>$AD$28/'Fixed data'!$C$7</f>
        <v>-0.21176789755035266</v>
      </c>
      <c r="AJ55" s="33">
        <f>$AD$28/'Fixed data'!$C$7</f>
        <v>-0.21176789755035266</v>
      </c>
      <c r="AK55" s="33">
        <f>$AD$28/'Fixed data'!$C$7</f>
        <v>-0.21176789755035266</v>
      </c>
      <c r="AL55" s="33">
        <f>$AD$28/'Fixed data'!$C$7</f>
        <v>-0.21176789755035266</v>
      </c>
      <c r="AM55" s="33">
        <f>$AD$28/'Fixed data'!$C$7</f>
        <v>-0.21176789755035266</v>
      </c>
      <c r="AN55" s="33">
        <f>$AD$28/'Fixed data'!$C$7</f>
        <v>-0.21176789755035266</v>
      </c>
      <c r="AO55" s="33">
        <f>$AD$28/'Fixed data'!$C$7</f>
        <v>-0.21176789755035266</v>
      </c>
      <c r="AP55" s="33">
        <f>$AD$28/'Fixed data'!$C$7</f>
        <v>-0.21176789755035266</v>
      </c>
      <c r="AQ55" s="33">
        <f>$AD$28/'Fixed data'!$C$7</f>
        <v>-0.21176789755035266</v>
      </c>
      <c r="AR55" s="33">
        <f>$AD$28/'Fixed data'!$C$7</f>
        <v>-0.21176789755035266</v>
      </c>
      <c r="AS55" s="33">
        <f>$AD$28/'Fixed data'!$C$7</f>
        <v>-0.21176789755035266</v>
      </c>
      <c r="AT55" s="33">
        <f>$AD$28/'Fixed data'!$C$7</f>
        <v>-0.21176789755035266</v>
      </c>
      <c r="AU55" s="33">
        <f>$AD$28/'Fixed data'!$C$7</f>
        <v>-0.21176789755035266</v>
      </c>
      <c r="AV55" s="33">
        <f>$AD$28/'Fixed data'!$C$7</f>
        <v>-0.21176789755035266</v>
      </c>
      <c r="AW55" s="33">
        <f>$AD$28/'Fixed data'!$C$7</f>
        <v>-0.21176789755035266</v>
      </c>
      <c r="AX55" s="33">
        <f>$AD$28/'Fixed data'!$C$7</f>
        <v>-0.21176789755035266</v>
      </c>
      <c r="AY55" s="33">
        <f>$AD$28/'Fixed data'!$C$7</f>
        <v>-0.21176789755035266</v>
      </c>
      <c r="AZ55" s="33">
        <f>$AD$28/'Fixed data'!$C$7</f>
        <v>-0.21176789755035266</v>
      </c>
      <c r="BA55" s="33">
        <f>$AD$28/'Fixed data'!$C$7</f>
        <v>-0.21176789755035266</v>
      </c>
      <c r="BB55" s="33">
        <f>$AD$28/'Fixed data'!$C$7</f>
        <v>-0.21176789755035266</v>
      </c>
      <c r="BC55" s="33">
        <f>$AD$28/'Fixed data'!$C$7</f>
        <v>-0.21176789755035266</v>
      </c>
      <c r="BD55" s="33">
        <f>$AD$28/'Fixed data'!$C$7</f>
        <v>-0.21176789755035266</v>
      </c>
    </row>
    <row r="56" spans="1:56" ht="16.5" hidden="1" customHeight="1" outlineLevel="1">
      <c r="A56" s="113"/>
      <c r="B56" s="9" t="s">
        <v>127</v>
      </c>
      <c r="C56" s="11" t="s">
        <v>149</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-2.6539322502718341</v>
      </c>
      <c r="AG56" s="33">
        <f>$AE$28/'Fixed data'!$C$7</f>
        <v>-2.6539322502718341</v>
      </c>
      <c r="AH56" s="33">
        <f>$AE$28/'Fixed data'!$C$7</f>
        <v>-2.6539322502718341</v>
      </c>
      <c r="AI56" s="33">
        <f>$AE$28/'Fixed data'!$C$7</f>
        <v>-2.6539322502718341</v>
      </c>
      <c r="AJ56" s="33">
        <f>$AE$28/'Fixed data'!$C$7</f>
        <v>-2.6539322502718341</v>
      </c>
      <c r="AK56" s="33">
        <f>$AE$28/'Fixed data'!$C$7</f>
        <v>-2.6539322502718341</v>
      </c>
      <c r="AL56" s="33">
        <f>$AE$28/'Fixed data'!$C$7</f>
        <v>-2.6539322502718341</v>
      </c>
      <c r="AM56" s="33">
        <f>$AE$28/'Fixed data'!$C$7</f>
        <v>-2.6539322502718341</v>
      </c>
      <c r="AN56" s="33">
        <f>$AE$28/'Fixed data'!$C$7</f>
        <v>-2.6539322502718341</v>
      </c>
      <c r="AO56" s="33">
        <f>$AE$28/'Fixed data'!$C$7</f>
        <v>-2.6539322502718341</v>
      </c>
      <c r="AP56" s="33">
        <f>$AE$28/'Fixed data'!$C$7</f>
        <v>-2.6539322502718341</v>
      </c>
      <c r="AQ56" s="33">
        <f>$AE$28/'Fixed data'!$C$7</f>
        <v>-2.6539322502718341</v>
      </c>
      <c r="AR56" s="33">
        <f>$AE$28/'Fixed data'!$C$7</f>
        <v>-2.6539322502718341</v>
      </c>
      <c r="AS56" s="33">
        <f>$AE$28/'Fixed data'!$C$7</f>
        <v>-2.6539322502718341</v>
      </c>
      <c r="AT56" s="33">
        <f>$AE$28/'Fixed data'!$C$7</f>
        <v>-2.6539322502718341</v>
      </c>
      <c r="AU56" s="33">
        <f>$AE$28/'Fixed data'!$C$7</f>
        <v>-2.6539322502718341</v>
      </c>
      <c r="AV56" s="33">
        <f>$AE$28/'Fixed data'!$C$7</f>
        <v>-2.6539322502718341</v>
      </c>
      <c r="AW56" s="33">
        <f>$AE$28/'Fixed data'!$C$7</f>
        <v>-2.6539322502718341</v>
      </c>
      <c r="AX56" s="33">
        <f>$AE$28/'Fixed data'!$C$7</f>
        <v>-2.6539322502718341</v>
      </c>
      <c r="AY56" s="33">
        <f>$AE$28/'Fixed data'!$C$7</f>
        <v>-2.6539322502718341</v>
      </c>
      <c r="AZ56" s="33">
        <f>$AE$28/'Fixed data'!$C$7</f>
        <v>-2.6539322502718341</v>
      </c>
      <c r="BA56" s="33">
        <f>$AE$28/'Fixed data'!$C$7</f>
        <v>-2.6539322502718341</v>
      </c>
      <c r="BB56" s="33">
        <f>$AE$28/'Fixed data'!$C$7</f>
        <v>-2.6539322502718341</v>
      </c>
      <c r="BC56" s="33">
        <f>$AE$28/'Fixed data'!$C$7</f>
        <v>-2.6539322502718341</v>
      </c>
      <c r="BD56" s="33">
        <f>$AE$28/'Fixed data'!$C$7</f>
        <v>-2.6539322502718341</v>
      </c>
    </row>
    <row r="57" spans="1:56" ht="16.5" hidden="1" customHeight="1" outlineLevel="1">
      <c r="A57" s="113"/>
      <c r="B57" s="9" t="s">
        <v>128</v>
      </c>
      <c r="C57" s="11" t="s">
        <v>150</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1.0064450402023657</v>
      </c>
      <c r="AH57" s="33">
        <f>$AF$28/'Fixed data'!$C$7</f>
        <v>1.0064450402023657</v>
      </c>
      <c r="AI57" s="33">
        <f>$AF$28/'Fixed data'!$C$7</f>
        <v>1.0064450402023657</v>
      </c>
      <c r="AJ57" s="33">
        <f>$AF$28/'Fixed data'!$C$7</f>
        <v>1.0064450402023657</v>
      </c>
      <c r="AK57" s="33">
        <f>$AF$28/'Fixed data'!$C$7</f>
        <v>1.0064450402023657</v>
      </c>
      <c r="AL57" s="33">
        <f>$AF$28/'Fixed data'!$C$7</f>
        <v>1.0064450402023657</v>
      </c>
      <c r="AM57" s="33">
        <f>$AF$28/'Fixed data'!$C$7</f>
        <v>1.0064450402023657</v>
      </c>
      <c r="AN57" s="33">
        <f>$AF$28/'Fixed data'!$C$7</f>
        <v>1.0064450402023657</v>
      </c>
      <c r="AO57" s="33">
        <f>$AF$28/'Fixed data'!$C$7</f>
        <v>1.0064450402023657</v>
      </c>
      <c r="AP57" s="33">
        <f>$AF$28/'Fixed data'!$C$7</f>
        <v>1.0064450402023657</v>
      </c>
      <c r="AQ57" s="33">
        <f>$AF$28/'Fixed data'!$C$7</f>
        <v>1.0064450402023657</v>
      </c>
      <c r="AR57" s="33">
        <f>$AF$28/'Fixed data'!$C$7</f>
        <v>1.0064450402023657</v>
      </c>
      <c r="AS57" s="33">
        <f>$AF$28/'Fixed data'!$C$7</f>
        <v>1.0064450402023657</v>
      </c>
      <c r="AT57" s="33">
        <f>$AF$28/'Fixed data'!$C$7</f>
        <v>1.0064450402023657</v>
      </c>
      <c r="AU57" s="33">
        <f>$AF$28/'Fixed data'!$C$7</f>
        <v>1.0064450402023657</v>
      </c>
      <c r="AV57" s="33">
        <f>$AF$28/'Fixed data'!$C$7</f>
        <v>1.0064450402023657</v>
      </c>
      <c r="AW57" s="33">
        <f>$AF$28/'Fixed data'!$C$7</f>
        <v>1.0064450402023657</v>
      </c>
      <c r="AX57" s="33">
        <f>$AF$28/'Fixed data'!$C$7</f>
        <v>1.0064450402023657</v>
      </c>
      <c r="AY57" s="33">
        <f>$AF$28/'Fixed data'!$C$7</f>
        <v>1.0064450402023657</v>
      </c>
      <c r="AZ57" s="33">
        <f>$AF$28/'Fixed data'!$C$7</f>
        <v>1.0064450402023657</v>
      </c>
      <c r="BA57" s="33">
        <f>$AF$28/'Fixed data'!$C$7</f>
        <v>1.0064450402023657</v>
      </c>
      <c r="BB57" s="33">
        <f>$AF$28/'Fixed data'!$C$7</f>
        <v>1.0064450402023657</v>
      </c>
      <c r="BC57" s="33">
        <f>$AF$28/'Fixed data'!$C$7</f>
        <v>1.0064450402023657</v>
      </c>
      <c r="BD57" s="33">
        <f>$AF$28/'Fixed data'!$C$7</f>
        <v>1.0064450402023657</v>
      </c>
    </row>
    <row r="58" spans="1:56" ht="16.5" hidden="1" customHeight="1" outlineLevel="1">
      <c r="A58" s="113"/>
      <c r="B58" s="9" t="s">
        <v>129</v>
      </c>
      <c r="C58" s="11" t="s">
        <v>151</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0.55015184035289366</v>
      </c>
      <c r="AI58" s="33">
        <f>$AG$28/'Fixed data'!$C$7</f>
        <v>0.55015184035289366</v>
      </c>
      <c r="AJ58" s="33">
        <f>$AG$28/'Fixed data'!$C$7</f>
        <v>0.55015184035289366</v>
      </c>
      <c r="AK58" s="33">
        <f>$AG$28/'Fixed data'!$C$7</f>
        <v>0.55015184035289366</v>
      </c>
      <c r="AL58" s="33">
        <f>$AG$28/'Fixed data'!$C$7</f>
        <v>0.55015184035289366</v>
      </c>
      <c r="AM58" s="33">
        <f>$AG$28/'Fixed data'!$C$7</f>
        <v>0.55015184035289366</v>
      </c>
      <c r="AN58" s="33">
        <f>$AG$28/'Fixed data'!$C$7</f>
        <v>0.55015184035289366</v>
      </c>
      <c r="AO58" s="33">
        <f>$AG$28/'Fixed data'!$C$7</f>
        <v>0.55015184035289366</v>
      </c>
      <c r="AP58" s="33">
        <f>$AG$28/'Fixed data'!$C$7</f>
        <v>0.55015184035289366</v>
      </c>
      <c r="AQ58" s="33">
        <f>$AG$28/'Fixed data'!$C$7</f>
        <v>0.55015184035289366</v>
      </c>
      <c r="AR58" s="33">
        <f>$AG$28/'Fixed data'!$C$7</f>
        <v>0.55015184035289366</v>
      </c>
      <c r="AS58" s="33">
        <f>$AG$28/'Fixed data'!$C$7</f>
        <v>0.55015184035289366</v>
      </c>
      <c r="AT58" s="33">
        <f>$AG$28/'Fixed data'!$C$7</f>
        <v>0.55015184035289366</v>
      </c>
      <c r="AU58" s="33">
        <f>$AG$28/'Fixed data'!$C$7</f>
        <v>0.55015184035289366</v>
      </c>
      <c r="AV58" s="33">
        <f>$AG$28/'Fixed data'!$C$7</f>
        <v>0.55015184035289366</v>
      </c>
      <c r="AW58" s="33">
        <f>$AG$28/'Fixed data'!$C$7</f>
        <v>0.55015184035289366</v>
      </c>
      <c r="AX58" s="33">
        <f>$AG$28/'Fixed data'!$C$7</f>
        <v>0.55015184035289366</v>
      </c>
      <c r="AY58" s="33">
        <f>$AG$28/'Fixed data'!$C$7</f>
        <v>0.55015184035289366</v>
      </c>
      <c r="AZ58" s="33">
        <f>$AG$28/'Fixed data'!$C$7</f>
        <v>0.55015184035289366</v>
      </c>
      <c r="BA58" s="33">
        <f>$AG$28/'Fixed data'!$C$7</f>
        <v>0.55015184035289366</v>
      </c>
      <c r="BB58" s="33">
        <f>$AG$28/'Fixed data'!$C$7</f>
        <v>0.55015184035289366</v>
      </c>
      <c r="BC58" s="33">
        <f>$AG$28/'Fixed data'!$C$7</f>
        <v>0.55015184035289366</v>
      </c>
      <c r="BD58" s="33">
        <f>$AG$28/'Fixed data'!$C$7</f>
        <v>0.55015184035289366</v>
      </c>
    </row>
    <row r="59" spans="1:56" ht="16.5" hidden="1" customHeight="1" outlineLevel="1">
      <c r="A59" s="113"/>
      <c r="B59" s="9" t="s">
        <v>130</v>
      </c>
      <c r="C59" s="11" t="s">
        <v>152</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2.4382950280565932</v>
      </c>
      <c r="AJ59" s="33">
        <f>$AH$28/'Fixed data'!$C$7</f>
        <v>2.4382950280565932</v>
      </c>
      <c r="AK59" s="33">
        <f>$AH$28/'Fixed data'!$C$7</f>
        <v>2.4382950280565932</v>
      </c>
      <c r="AL59" s="33">
        <f>$AH$28/'Fixed data'!$C$7</f>
        <v>2.4382950280565932</v>
      </c>
      <c r="AM59" s="33">
        <f>$AH$28/'Fixed data'!$C$7</f>
        <v>2.4382950280565932</v>
      </c>
      <c r="AN59" s="33">
        <f>$AH$28/'Fixed data'!$C$7</f>
        <v>2.4382950280565932</v>
      </c>
      <c r="AO59" s="33">
        <f>$AH$28/'Fixed data'!$C$7</f>
        <v>2.4382950280565932</v>
      </c>
      <c r="AP59" s="33">
        <f>$AH$28/'Fixed data'!$C$7</f>
        <v>2.4382950280565932</v>
      </c>
      <c r="AQ59" s="33">
        <f>$AH$28/'Fixed data'!$C$7</f>
        <v>2.4382950280565932</v>
      </c>
      <c r="AR59" s="33">
        <f>$AH$28/'Fixed data'!$C$7</f>
        <v>2.4382950280565932</v>
      </c>
      <c r="AS59" s="33">
        <f>$AH$28/'Fixed data'!$C$7</f>
        <v>2.4382950280565932</v>
      </c>
      <c r="AT59" s="33">
        <f>$AH$28/'Fixed data'!$C$7</f>
        <v>2.4382950280565932</v>
      </c>
      <c r="AU59" s="33">
        <f>$AH$28/'Fixed data'!$C$7</f>
        <v>2.4382950280565932</v>
      </c>
      <c r="AV59" s="33">
        <f>$AH$28/'Fixed data'!$C$7</f>
        <v>2.4382950280565932</v>
      </c>
      <c r="AW59" s="33">
        <f>$AH$28/'Fixed data'!$C$7</f>
        <v>2.4382950280565932</v>
      </c>
      <c r="AX59" s="33">
        <f>$AH$28/'Fixed data'!$C$7</f>
        <v>2.4382950280565932</v>
      </c>
      <c r="AY59" s="33">
        <f>$AH$28/'Fixed data'!$C$7</f>
        <v>2.4382950280565932</v>
      </c>
      <c r="AZ59" s="33">
        <f>$AH$28/'Fixed data'!$C$7</f>
        <v>2.4382950280565932</v>
      </c>
      <c r="BA59" s="33">
        <f>$AH$28/'Fixed data'!$C$7</f>
        <v>2.4382950280565932</v>
      </c>
      <c r="BB59" s="33">
        <f>$AH$28/'Fixed data'!$C$7</f>
        <v>2.4382950280565932</v>
      </c>
      <c r="BC59" s="33">
        <f>$AH$28/'Fixed data'!$C$7</f>
        <v>2.4382950280565932</v>
      </c>
      <c r="BD59" s="33">
        <f>$AH$28/'Fixed data'!$C$7</f>
        <v>2.4382950280565932</v>
      </c>
    </row>
    <row r="60" spans="1:56" ht="16.5" collapsed="1">
      <c r="A60" s="113"/>
      <c r="B60" s="9" t="s">
        <v>7</v>
      </c>
      <c r="C60" s="9" t="s">
        <v>61</v>
      </c>
      <c r="D60" s="9" t="s">
        <v>40</v>
      </c>
      <c r="E60" s="33">
        <f>SUM(E30:E59)</f>
        <v>0</v>
      </c>
      <c r="F60" s="33">
        <f t="shared" ref="F60:BD60" si="5">SUM(F30:F59)</f>
        <v>-4.50513618128391E-2</v>
      </c>
      <c r="G60" s="33">
        <f t="shared" si="5"/>
        <v>-0.10845442941414304</v>
      </c>
      <c r="H60" s="33">
        <f t="shared" si="5"/>
        <v>-0.33302092499319602</v>
      </c>
      <c r="I60" s="33">
        <f t="shared" si="5"/>
        <v>-0.66131406813827254</v>
      </c>
      <c r="J60" s="33">
        <f t="shared" si="5"/>
        <v>-1.0261430946608732</v>
      </c>
      <c r="K60" s="33">
        <f t="shared" si="5"/>
        <v>-1.8371538794983011</v>
      </c>
      <c r="L60" s="33">
        <f t="shared" si="5"/>
        <v>-2.3511628266224358</v>
      </c>
      <c r="M60" s="33">
        <f t="shared" si="5"/>
        <v>-3.1620994989644022</v>
      </c>
      <c r="N60" s="33">
        <f t="shared" si="5"/>
        <v>-5.0179862587663902</v>
      </c>
      <c r="O60" s="33">
        <f t="shared" si="5"/>
        <v>-5.6003805744651194</v>
      </c>
      <c r="P60" s="33">
        <f t="shared" si="5"/>
        <v>-5.8648797013350418</v>
      </c>
      <c r="Q60" s="33">
        <f t="shared" si="5"/>
        <v>-7.6906446815581804</v>
      </c>
      <c r="R60" s="33">
        <f t="shared" si="5"/>
        <v>-7.6650540909494698</v>
      </c>
      <c r="S60" s="33">
        <f t="shared" si="5"/>
        <v>-7.6784780486334885</v>
      </c>
      <c r="T60" s="33">
        <f t="shared" si="5"/>
        <v>-8.6749791271393377</v>
      </c>
      <c r="U60" s="33">
        <f t="shared" si="5"/>
        <v>-8.950920809762545</v>
      </c>
      <c r="V60" s="33">
        <f t="shared" si="5"/>
        <v>-8.9104754338012757</v>
      </c>
      <c r="W60" s="33">
        <f t="shared" si="5"/>
        <v>-9.7669241970588576</v>
      </c>
      <c r="X60" s="33">
        <f t="shared" si="5"/>
        <v>-10.01725505193957</v>
      </c>
      <c r="Y60" s="33">
        <f t="shared" si="5"/>
        <v>-12.160241325849633</v>
      </c>
      <c r="Z60" s="33">
        <f t="shared" si="5"/>
        <v>-11.764285205072923</v>
      </c>
      <c r="AA60" s="33">
        <f t="shared" si="5"/>
        <v>-11.967771903593194</v>
      </c>
      <c r="AB60" s="33">
        <f t="shared" si="5"/>
        <v>-12.403611389741634</v>
      </c>
      <c r="AC60" s="33">
        <f t="shared" si="5"/>
        <v>-11.715038266015208</v>
      </c>
      <c r="AD60" s="33">
        <f t="shared" si="5"/>
        <v>-9.2910650933310723</v>
      </c>
      <c r="AE60" s="33">
        <f t="shared" si="5"/>
        <v>-9.5028329908814246</v>
      </c>
      <c r="AF60" s="33">
        <f t="shared" si="5"/>
        <v>-12.156765241153259</v>
      </c>
      <c r="AG60" s="33">
        <f t="shared" si="5"/>
        <v>-11.150320200950894</v>
      </c>
      <c r="AH60" s="33">
        <f t="shared" si="5"/>
        <v>-10.600168360597999</v>
      </c>
      <c r="AI60" s="33">
        <f t="shared" si="5"/>
        <v>-8.1618733325414059</v>
      </c>
      <c r="AJ60" s="33">
        <f t="shared" si="5"/>
        <v>-8.1618733325414059</v>
      </c>
      <c r="AK60" s="33">
        <f t="shared" si="5"/>
        <v>-8.1618733325414059</v>
      </c>
      <c r="AL60" s="33">
        <f t="shared" si="5"/>
        <v>-8.1618733325414059</v>
      </c>
      <c r="AM60" s="33">
        <f t="shared" si="5"/>
        <v>-8.1618733325414059</v>
      </c>
      <c r="AN60" s="33">
        <f t="shared" si="5"/>
        <v>-8.1618733325414059</v>
      </c>
      <c r="AO60" s="33">
        <f t="shared" si="5"/>
        <v>-8.1618733325414059</v>
      </c>
      <c r="AP60" s="33">
        <f t="shared" si="5"/>
        <v>-8.1618733325414059</v>
      </c>
      <c r="AQ60" s="33">
        <f t="shared" si="5"/>
        <v>-8.1618733325414059</v>
      </c>
      <c r="AR60" s="33">
        <f t="shared" si="5"/>
        <v>-8.1618733325414059</v>
      </c>
      <c r="AS60" s="33">
        <f t="shared" si="5"/>
        <v>-8.1618733325414059</v>
      </c>
      <c r="AT60" s="33">
        <f t="shared" si="5"/>
        <v>-8.1618733325414059</v>
      </c>
      <c r="AU60" s="33">
        <f t="shared" si="5"/>
        <v>-8.1618733325414059</v>
      </c>
      <c r="AV60" s="33">
        <f t="shared" si="5"/>
        <v>-8.1618733325414059</v>
      </c>
      <c r="AW60" s="33">
        <f t="shared" si="5"/>
        <v>-8.1618733325414059</v>
      </c>
      <c r="AX60" s="33">
        <f t="shared" si="5"/>
        <v>-8.1618733325414059</v>
      </c>
      <c r="AY60" s="33">
        <f t="shared" si="5"/>
        <v>-8.1168219707285676</v>
      </c>
      <c r="AZ60" s="33">
        <f t="shared" si="5"/>
        <v>-8.0534189031272643</v>
      </c>
      <c r="BA60" s="33">
        <f t="shared" si="5"/>
        <v>-7.8288524075482098</v>
      </c>
      <c r="BB60" s="33">
        <f t="shared" si="5"/>
        <v>-7.5005592644031349</v>
      </c>
      <c r="BC60" s="33">
        <f t="shared" si="5"/>
        <v>-7.1357302378805354</v>
      </c>
      <c r="BD60" s="33">
        <f t="shared" si="5"/>
        <v>-6.324719453043107</v>
      </c>
    </row>
    <row r="61" spans="1:56" ht="17.25" hidden="1" customHeight="1" outlineLevel="1">
      <c r="A61" s="113"/>
      <c r="B61" s="9" t="s">
        <v>35</v>
      </c>
      <c r="C61" s="9" t="s">
        <v>62</v>
      </c>
      <c r="D61" s="9" t="s">
        <v>40</v>
      </c>
      <c r="E61" s="33">
        <v>0</v>
      </c>
      <c r="F61" s="33">
        <f>E62</f>
        <v>-2.0273112815777594</v>
      </c>
      <c r="G61" s="33">
        <f t="shared" ref="G61:BD61" si="6">F62</f>
        <v>-4.8353979618235972</v>
      </c>
      <c r="H61" s="33">
        <f t="shared" si="6"/>
        <v>-14.832435833466839</v>
      </c>
      <c r="I61" s="33">
        <f t="shared" si="6"/>
        <v>-29.272606350002089</v>
      </c>
      <c r="J61" s="33">
        <f t="shared" si="6"/>
        <v>-45.028598475380846</v>
      </c>
      <c r="K61" s="33">
        <f t="shared" si="6"/>
        <v>-80.497940698404221</v>
      </c>
      <c r="L61" s="33">
        <f t="shared" si="6"/>
        <v>-101.79118943949197</v>
      </c>
      <c r="M61" s="33">
        <f t="shared" si="6"/>
        <v>-135.93217686825804</v>
      </c>
      <c r="N61" s="33">
        <f t="shared" si="6"/>
        <v>-216.28498156038307</v>
      </c>
      <c r="O61" s="33">
        <f t="shared" si="6"/>
        <v>-237.47473950805949</v>
      </c>
      <c r="P61" s="33">
        <f t="shared" si="6"/>
        <v>-243.77681964274089</v>
      </c>
      <c r="Q61" s="33">
        <f t="shared" si="6"/>
        <v>-320.07136405144706</v>
      </c>
      <c r="R61" s="33">
        <f t="shared" si="6"/>
        <v>-311.22914279249693</v>
      </c>
      <c r="S61" s="33">
        <f t="shared" si="6"/>
        <v>-304.1681667973283</v>
      </c>
      <c r="T61" s="33">
        <f t="shared" si="6"/>
        <v>-341.33223728145805</v>
      </c>
      <c r="U61" s="33">
        <f t="shared" si="6"/>
        <v>-345.07463387236305</v>
      </c>
      <c r="V61" s="33">
        <f t="shared" si="6"/>
        <v>-334.30367114434341</v>
      </c>
      <c r="W61" s="33">
        <f t="shared" si="6"/>
        <v>-363.93339005713329</v>
      </c>
      <c r="X61" s="33">
        <f t="shared" si="6"/>
        <v>-365.43135432970649</v>
      </c>
      <c r="Y61" s="33">
        <f t="shared" si="6"/>
        <v>-451.84848160371979</v>
      </c>
      <c r="Z61" s="33">
        <f t="shared" si="6"/>
        <v>-421.87021484291824</v>
      </c>
      <c r="AA61" s="33">
        <f t="shared" si="6"/>
        <v>-419.26283107125755</v>
      </c>
      <c r="AB61" s="33">
        <f t="shared" si="6"/>
        <v>-426.90783604434421</v>
      </c>
      <c r="AC61" s="33">
        <f t="shared" si="6"/>
        <v>-383.51843408691337</v>
      </c>
      <c r="AD61" s="33">
        <f t="shared" si="6"/>
        <v>-262.72460305011208</v>
      </c>
      <c r="AE61" s="33">
        <f t="shared" si="6"/>
        <v>-262.96309334654688</v>
      </c>
      <c r="AF61" s="33">
        <f t="shared" si="6"/>
        <v>-372.887211617898</v>
      </c>
      <c r="AG61" s="33">
        <f t="shared" si="6"/>
        <v>-315.44041956763829</v>
      </c>
      <c r="AH61" s="33">
        <f t="shared" si="6"/>
        <v>-279.53326655080718</v>
      </c>
      <c r="AI61" s="33">
        <f t="shared" si="6"/>
        <v>-159.20982192766249</v>
      </c>
      <c r="AJ61" s="33">
        <f t="shared" si="6"/>
        <v>-238.31083724544328</v>
      </c>
      <c r="AK61" s="33">
        <f t="shared" si="6"/>
        <v>-197.63616920822869</v>
      </c>
      <c r="AL61" s="33">
        <f t="shared" si="6"/>
        <v>-230.7791669994628</v>
      </c>
      <c r="AM61" s="33">
        <f t="shared" si="6"/>
        <v>-329.98225872207263</v>
      </c>
      <c r="AN61" s="33">
        <f t="shared" si="6"/>
        <v>-313.57753385782507</v>
      </c>
      <c r="AO61" s="33">
        <f t="shared" si="6"/>
        <v>-305.41566052528367</v>
      </c>
      <c r="AP61" s="33">
        <f t="shared" si="6"/>
        <v>-297.25378719274227</v>
      </c>
      <c r="AQ61" s="33">
        <f t="shared" si="6"/>
        <v>-289.09191386020086</v>
      </c>
      <c r="AR61" s="33">
        <f t="shared" si="6"/>
        <v>-280.93004052765946</v>
      </c>
      <c r="AS61" s="33">
        <f t="shared" si="6"/>
        <v>-272.76816719511805</v>
      </c>
      <c r="AT61" s="33">
        <f t="shared" si="6"/>
        <v>-264.60629386257665</v>
      </c>
      <c r="AU61" s="33">
        <f t="shared" si="6"/>
        <v>-256.44442053003525</v>
      </c>
      <c r="AV61" s="33">
        <f t="shared" si="6"/>
        <v>-248.28254719749384</v>
      </c>
      <c r="AW61" s="33">
        <f t="shared" si="6"/>
        <v>-240.12067386495244</v>
      </c>
      <c r="AX61" s="33">
        <f t="shared" si="6"/>
        <v>-231.95880053241103</v>
      </c>
      <c r="AY61" s="33">
        <f t="shared" si="6"/>
        <v>-223.79692719986963</v>
      </c>
      <c r="AZ61" s="33">
        <f t="shared" si="6"/>
        <v>-215.68010522914105</v>
      </c>
      <c r="BA61" s="33">
        <f t="shared" si="6"/>
        <v>-207.62668632601378</v>
      </c>
      <c r="BB61" s="33">
        <f t="shared" si="6"/>
        <v>-199.79783391846559</v>
      </c>
      <c r="BC61" s="33">
        <f t="shared" si="6"/>
        <v>-192.29727465406245</v>
      </c>
      <c r="BD61" s="33">
        <f t="shared" si="6"/>
        <v>-185.16154441618193</v>
      </c>
    </row>
    <row r="62" spans="1:56" ht="16.5" hidden="1" customHeight="1" outlineLevel="1">
      <c r="A62" s="113"/>
      <c r="B62" s="9" t="s">
        <v>34</v>
      </c>
      <c r="C62" s="9" t="s">
        <v>69</v>
      </c>
      <c r="D62" s="9" t="s">
        <v>40</v>
      </c>
      <c r="E62" s="33">
        <f t="shared" ref="E62:BD62" si="7">E28-E60+E61</f>
        <v>-2.0273112815777594</v>
      </c>
      <c r="F62" s="33">
        <f t="shared" si="7"/>
        <v>-4.8353979618235972</v>
      </c>
      <c r="G62" s="33">
        <f t="shared" si="7"/>
        <v>-14.832435833466839</v>
      </c>
      <c r="H62" s="33">
        <f t="shared" si="7"/>
        <v>-29.272606350002089</v>
      </c>
      <c r="I62" s="33">
        <f t="shared" si="7"/>
        <v>-45.028598475380846</v>
      </c>
      <c r="J62" s="33">
        <f t="shared" si="7"/>
        <v>-80.497940698404221</v>
      </c>
      <c r="K62" s="33">
        <f t="shared" si="7"/>
        <v>-101.79118943949197</v>
      </c>
      <c r="L62" s="33">
        <f t="shared" si="7"/>
        <v>-135.93217686825804</v>
      </c>
      <c r="M62" s="33">
        <f t="shared" si="7"/>
        <v>-216.28498156038307</v>
      </c>
      <c r="N62" s="33">
        <f t="shared" si="7"/>
        <v>-237.47473950805949</v>
      </c>
      <c r="O62" s="33">
        <f t="shared" si="7"/>
        <v>-243.77681964274089</v>
      </c>
      <c r="P62" s="33">
        <f t="shared" si="7"/>
        <v>-320.07136405144706</v>
      </c>
      <c r="Q62" s="33">
        <f t="shared" si="7"/>
        <v>-311.22914279249693</v>
      </c>
      <c r="R62" s="33">
        <f t="shared" si="7"/>
        <v>-304.1681667973283</v>
      </c>
      <c r="S62" s="33">
        <f t="shared" si="7"/>
        <v>-341.33223728145805</v>
      </c>
      <c r="T62" s="33">
        <f t="shared" si="7"/>
        <v>-345.07463387236305</v>
      </c>
      <c r="U62" s="33">
        <f t="shared" si="7"/>
        <v>-334.30367114434341</v>
      </c>
      <c r="V62" s="33">
        <f t="shared" si="7"/>
        <v>-363.93339005713329</v>
      </c>
      <c r="W62" s="33">
        <f t="shared" si="7"/>
        <v>-365.43135432970649</v>
      </c>
      <c r="X62" s="33">
        <f t="shared" si="7"/>
        <v>-451.84848160371979</v>
      </c>
      <c r="Y62" s="33">
        <f t="shared" si="7"/>
        <v>-421.87021484291824</v>
      </c>
      <c r="Z62" s="33">
        <f t="shared" si="7"/>
        <v>-419.26283107125755</v>
      </c>
      <c r="AA62" s="33">
        <f t="shared" si="7"/>
        <v>-426.90783604434421</v>
      </c>
      <c r="AB62" s="33">
        <f t="shared" si="7"/>
        <v>-383.51843408691337</v>
      </c>
      <c r="AC62" s="33">
        <f t="shared" si="7"/>
        <v>-262.72460305011208</v>
      </c>
      <c r="AD62" s="33">
        <f t="shared" si="7"/>
        <v>-262.96309334654688</v>
      </c>
      <c r="AE62" s="33">
        <f t="shared" si="7"/>
        <v>-372.887211617898</v>
      </c>
      <c r="AF62" s="33">
        <f t="shared" si="7"/>
        <v>-315.44041956763829</v>
      </c>
      <c r="AG62" s="33">
        <f t="shared" si="7"/>
        <v>-279.53326655080718</v>
      </c>
      <c r="AH62" s="33">
        <f t="shared" si="7"/>
        <v>-159.20982192766249</v>
      </c>
      <c r="AI62" s="33">
        <f t="shared" si="7"/>
        <v>-238.31083724544328</v>
      </c>
      <c r="AJ62" s="33">
        <f t="shared" si="7"/>
        <v>-197.63616920822869</v>
      </c>
      <c r="AK62" s="33">
        <f t="shared" si="7"/>
        <v>-230.7791669994628</v>
      </c>
      <c r="AL62" s="33">
        <f t="shared" si="7"/>
        <v>-329.98225872207263</v>
      </c>
      <c r="AM62" s="33">
        <f t="shared" si="7"/>
        <v>-313.57753385782507</v>
      </c>
      <c r="AN62" s="33">
        <f t="shared" si="7"/>
        <v>-305.41566052528367</v>
      </c>
      <c r="AO62" s="33">
        <f t="shared" si="7"/>
        <v>-297.25378719274227</v>
      </c>
      <c r="AP62" s="33">
        <f t="shared" si="7"/>
        <v>-289.09191386020086</v>
      </c>
      <c r="AQ62" s="33">
        <f t="shared" si="7"/>
        <v>-280.93004052765946</v>
      </c>
      <c r="AR62" s="33">
        <f t="shared" si="7"/>
        <v>-272.76816719511805</v>
      </c>
      <c r="AS62" s="33">
        <f t="shared" si="7"/>
        <v>-264.60629386257665</v>
      </c>
      <c r="AT62" s="33">
        <f t="shared" si="7"/>
        <v>-256.44442053003525</v>
      </c>
      <c r="AU62" s="33">
        <f t="shared" si="7"/>
        <v>-248.28254719749384</v>
      </c>
      <c r="AV62" s="33">
        <f t="shared" si="7"/>
        <v>-240.12067386495244</v>
      </c>
      <c r="AW62" s="33">
        <f t="shared" si="7"/>
        <v>-231.95880053241103</v>
      </c>
      <c r="AX62" s="33">
        <f t="shared" si="7"/>
        <v>-223.79692719986963</v>
      </c>
      <c r="AY62" s="33">
        <f t="shared" si="7"/>
        <v>-215.68010522914105</v>
      </c>
      <c r="AZ62" s="33">
        <f t="shared" si="7"/>
        <v>-207.62668632601378</v>
      </c>
      <c r="BA62" s="33">
        <f t="shared" si="7"/>
        <v>-199.79783391846559</v>
      </c>
      <c r="BB62" s="33">
        <f t="shared" si="7"/>
        <v>-192.29727465406245</v>
      </c>
      <c r="BC62" s="33">
        <f t="shared" si="7"/>
        <v>-185.16154441618193</v>
      </c>
      <c r="BD62" s="33">
        <f t="shared" si="7"/>
        <v>-178.83682496313881</v>
      </c>
    </row>
    <row r="63" spans="1:56" ht="16.5" collapsed="1">
      <c r="A63" s="113"/>
      <c r="B63" s="9" t="s">
        <v>8</v>
      </c>
      <c r="C63" s="11" t="s">
        <v>68</v>
      </c>
      <c r="D63" s="9" t="s">
        <v>40</v>
      </c>
      <c r="E63" s="33">
        <f>AVERAGE(E61:E62)*'Fixed data'!$C$3</f>
        <v>-4.8959567450102895E-2</v>
      </c>
      <c r="F63" s="33">
        <f>AVERAGE(F61:F62)*'Fixed data'!$C$3</f>
        <v>-0.16573442822814277</v>
      </c>
      <c r="G63" s="33">
        <f>AVERAGE(G61:G62)*'Fixed data'!$C$3</f>
        <v>-0.47497818615626403</v>
      </c>
      <c r="H63" s="33">
        <f>AVERAGE(H61:H62)*'Fixed data'!$C$3</f>
        <v>-1.0651367687307747</v>
      </c>
      <c r="I63" s="33">
        <f>AVERAGE(I61:I62)*'Fixed data'!$C$3</f>
        <v>-1.7943740965329982</v>
      </c>
      <c r="J63" s="33">
        <f>AVERAGE(J61:J62)*'Fixed data'!$C$3</f>
        <v>-3.0314659210469097</v>
      </c>
      <c r="K63" s="33">
        <f>AVERAGE(K61:K62)*'Fixed data'!$C$3</f>
        <v>-4.4022824928301931</v>
      </c>
      <c r="L63" s="33">
        <f>AVERAGE(L61:L62)*'Fixed data'!$C$3</f>
        <v>-5.7410192963321629</v>
      </c>
      <c r="M63" s="33">
        <f>AVERAGE(M61:M62)*'Fixed data'!$C$3</f>
        <v>-8.5060443760516833</v>
      </c>
      <c r="N63" s="33">
        <f>AVERAGE(N61:N62)*'Fixed data'!$C$3</f>
        <v>-10.958297263802889</v>
      </c>
      <c r="O63" s="33">
        <f>AVERAGE(O61:O62)*'Fixed data'!$C$3</f>
        <v>-11.622225153491831</v>
      </c>
      <c r="P63" s="33">
        <f>AVERAGE(P61:P62)*'Fixed data'!$C$3</f>
        <v>-13.61693363621464</v>
      </c>
      <c r="Q63" s="33">
        <f>AVERAGE(Q61:Q62)*'Fixed data'!$C$3</f>
        <v>-15.24590724028125</v>
      </c>
      <c r="R63" s="33">
        <f>AVERAGE(R61:R62)*'Fixed data'!$C$3</f>
        <v>-14.861845026594279</v>
      </c>
      <c r="S63" s="33">
        <f>AVERAGE(S61:S62)*'Fixed data'!$C$3</f>
        <v>-15.58883475850269</v>
      </c>
      <c r="T63" s="33">
        <f>AVERAGE(T61:T62)*'Fixed data'!$C$3</f>
        <v>-16.576725938364781</v>
      </c>
      <c r="U63" s="33">
        <f>AVERAGE(U61:U62)*'Fixed data'!$C$3</f>
        <v>-16.406986066153461</v>
      </c>
      <c r="V63" s="33">
        <f>AVERAGE(V61:V62)*'Fixed data'!$C$3</f>
        <v>-16.862425028015664</v>
      </c>
      <c r="W63" s="33">
        <f>AVERAGE(W61:W62)*'Fixed data'!$C$3</f>
        <v>-17.614158576942181</v>
      </c>
      <c r="X63" s="33">
        <f>AVERAGE(X61:X62)*'Fixed data'!$C$3</f>
        <v>-19.737308037792246</v>
      </c>
      <c r="Y63" s="33">
        <f>AVERAGE(Y61:Y62)*'Fixed data'!$C$3</f>
        <v>-21.100306519186308</v>
      </c>
      <c r="Z63" s="33">
        <f>AVERAGE(Z61:Z62)*'Fixed data'!$C$3</f>
        <v>-20.313363058827345</v>
      </c>
      <c r="AA63" s="33">
        <f>AVERAGE(AA61:AA62)*'Fixed data'!$C$3</f>
        <v>-20.435021610841783</v>
      </c>
      <c r="AB63" s="33">
        <f>AVERAGE(AB61:AB62)*'Fixed data'!$C$3</f>
        <v>-19.571794423669871</v>
      </c>
      <c r="AC63" s="33">
        <f>AVERAGE(AC61:AC62)*'Fixed data'!$C$3</f>
        <v>-15.606769346859165</v>
      </c>
      <c r="AD63" s="33">
        <f>AVERAGE(AD61:AD62)*'Fixed data'!$C$3</f>
        <v>-12.695357867979316</v>
      </c>
      <c r="AE63" s="33">
        <f>AVERAGE(AE61:AE62)*'Fixed data'!$C$3</f>
        <v>-15.355784864891344</v>
      </c>
      <c r="AF63" s="33">
        <f>AVERAGE(AF61:AF62)*'Fixed data'!$C$3</f>
        <v>-16.623112293130703</v>
      </c>
      <c r="AG63" s="33">
        <f>AVERAGE(AG61:AG62)*'Fixed data'!$C$3</f>
        <v>-14.36861451976046</v>
      </c>
      <c r="AH63" s="33">
        <f>AVERAGE(AH61:AH62)*'Fixed data'!$C$3</f>
        <v>-10.595645586755042</v>
      </c>
      <c r="AI63" s="33">
        <f>AVERAGE(AI61:AI62)*'Fixed data'!$C$3</f>
        <v>-9.600123919030505</v>
      </c>
      <c r="AJ63" s="33">
        <f>AVERAGE(AJ61:AJ62)*'Fixed data'!$C$3</f>
        <v>-10.52812020585618</v>
      </c>
      <c r="AK63" s="33">
        <f>AVERAGE(AK61:AK62)*'Fixed data'!$C$3</f>
        <v>-10.34623036941575</v>
      </c>
      <c r="AL63" s="33">
        <f>AVERAGE(AL61:AL62)*'Fixed data'!$C$3</f>
        <v>-13.542388431175082</v>
      </c>
      <c r="AM63" s="33">
        <f>AVERAGE(AM61:AM62)*'Fixed data'!$C$3</f>
        <v>-15.541968990804531</v>
      </c>
      <c r="AN63" s="33">
        <f>AVERAGE(AN61:AN62)*'Fixed data'!$C$3</f>
        <v>-14.948685644352077</v>
      </c>
      <c r="AO63" s="33">
        <f>AVERAGE(AO61:AO62)*'Fixed data'!$C$3</f>
        <v>-14.554467162390328</v>
      </c>
      <c r="AP63" s="33">
        <f>AVERAGE(AP61:AP62)*'Fixed data'!$C$3</f>
        <v>-14.160248680428577</v>
      </c>
      <c r="AQ63" s="33">
        <f>AVERAGE(AQ61:AQ62)*'Fixed data'!$C$3</f>
        <v>-13.766030198466828</v>
      </c>
      <c r="AR63" s="33">
        <f>AVERAGE(AR61:AR62)*'Fixed data'!$C$3</f>
        <v>-13.371811716505078</v>
      </c>
      <c r="AS63" s="33">
        <f>AVERAGE(AS61:AS62)*'Fixed data'!$C$3</f>
        <v>-12.977593234543328</v>
      </c>
      <c r="AT63" s="33">
        <f>AVERAGE(AT61:AT62)*'Fixed data'!$C$3</f>
        <v>-12.583374752581578</v>
      </c>
      <c r="AU63" s="33">
        <f>AVERAGE(AU61:AU62)*'Fixed data'!$C$3</f>
        <v>-12.189156270619828</v>
      </c>
      <c r="AV63" s="33">
        <f>AVERAGE(AV61:AV62)*'Fixed data'!$C$3</f>
        <v>-11.794937788658078</v>
      </c>
      <c r="AW63" s="33">
        <f>AVERAGE(AW61:AW62)*'Fixed data'!$C$3</f>
        <v>-11.400719306696329</v>
      </c>
      <c r="AX63" s="33">
        <f>AVERAGE(AX61:AX62)*'Fixed data'!$C$3</f>
        <v>-11.006500824734578</v>
      </c>
      <c r="AY63" s="33">
        <f>AVERAGE(AY61:AY62)*'Fixed data'!$C$3</f>
        <v>-10.61337033316061</v>
      </c>
      <c r="AZ63" s="33">
        <f>AVERAGE(AZ61:AZ62)*'Fixed data'!$C$3</f>
        <v>-10.22285901605699</v>
      </c>
      <c r="BA63" s="33">
        <f>AVERAGE(BA61:BA62)*'Fixed data'!$C$3</f>
        <v>-9.8393021639041773</v>
      </c>
      <c r="BB63" s="33">
        <f>AVERAGE(BB61:BB62)*'Fixed data'!$C$3</f>
        <v>-9.4690968720265527</v>
      </c>
      <c r="BC63" s="33">
        <f>AVERAGE(BC61:BC62)*'Fixed data'!$C$3</f>
        <v>-9.1156304805464021</v>
      </c>
      <c r="BD63" s="33">
        <f>AVERAGE(BD61:BD62)*'Fixed data'!$C$3</f>
        <v>-8.7905606205105951</v>
      </c>
    </row>
    <row r="64" spans="1:56" ht="15.75" thickBot="1">
      <c r="A64" s="112"/>
      <c r="B64" s="12" t="s">
        <v>95</v>
      </c>
      <c r="C64" s="12" t="s">
        <v>45</v>
      </c>
      <c r="D64" s="12" t="s">
        <v>40</v>
      </c>
      <c r="E64" s="52">
        <f t="shared" ref="E64:BD64" si="8">E29+E60+E63</f>
        <v>-0.55578738784454274</v>
      </c>
      <c r="F64" s="52">
        <f t="shared" si="8"/>
        <v>-0.92407030055565087</v>
      </c>
      <c r="G64" s="52">
        <f t="shared" si="8"/>
        <v>-3.1098056908347522</v>
      </c>
      <c r="H64" s="52">
        <f t="shared" si="8"/>
        <v>-5.0914555541060809</v>
      </c>
      <c r="I64" s="52">
        <f t="shared" si="8"/>
        <v>-6.5600147130505295</v>
      </c>
      <c r="J64" s="52">
        <f t="shared" si="8"/>
        <v>-13.181480345128847</v>
      </c>
      <c r="K64" s="52">
        <f t="shared" si="8"/>
        <v>-12.022037027475008</v>
      </c>
      <c r="L64" s="52">
        <f t="shared" si="8"/>
        <v>-17.215219686801717</v>
      </c>
      <c r="M64" s="52">
        <f t="shared" si="8"/>
        <v>-32.546869922788446</v>
      </c>
      <c r="N64" s="52">
        <f t="shared" si="8"/>
        <v>-22.528219574179982</v>
      </c>
      <c r="O64" s="52">
        <f t="shared" si="8"/>
        <v>-20.198220905243581</v>
      </c>
      <c r="P64" s="52">
        <f t="shared" si="8"/>
        <v>-40.021669365059978</v>
      </c>
      <c r="Q64" s="52">
        <f t="shared" si="8"/>
        <v>-22.64865777749144</v>
      </c>
      <c r="R64" s="52">
        <f t="shared" si="8"/>
        <v>-22.677918641488954</v>
      </c>
      <c r="S64" s="52">
        <f t="shared" si="8"/>
        <v>-34.477949940326987</v>
      </c>
      <c r="T64" s="52">
        <f t="shared" si="8"/>
        <v>-28.3560489950152</v>
      </c>
      <c r="U64" s="52">
        <f t="shared" si="8"/>
        <v>-24.902896396351732</v>
      </c>
      <c r="V64" s="52">
        <f t="shared" si="8"/>
        <v>-35.407949048464722</v>
      </c>
      <c r="W64" s="52">
        <f t="shared" si="8"/>
        <v>-30.197304891409054</v>
      </c>
      <c r="X64" s="52">
        <f t="shared" si="8"/>
        <v>-53.863158671220035</v>
      </c>
      <c r="Y64" s="52">
        <f t="shared" si="8"/>
        <v>-28.806041486297968</v>
      </c>
      <c r="Z64" s="52">
        <f t="shared" si="8"/>
        <v>-34.366873622253323</v>
      </c>
      <c r="AA64" s="52">
        <f t="shared" si="8"/>
        <v>-37.305987733604937</v>
      </c>
      <c r="AB64" s="52">
        <f t="shared" si="8"/>
        <v>-24.228958171489207</v>
      </c>
      <c r="AC64" s="52">
        <f t="shared" si="8"/>
        <v>-5.2109420177849586E-2</v>
      </c>
      <c r="AD64" s="52">
        <f t="shared" si="8"/>
        <v>-24.368811808751857</v>
      </c>
      <c r="AE64" s="52">
        <f t="shared" si="8"/>
        <v>-54.715355671330883</v>
      </c>
      <c r="AF64" s="52">
        <f t="shared" si="8"/>
        <v>-17.457370832007349</v>
      </c>
      <c r="AG64" s="52">
        <f t="shared" si="8"/>
        <v>-19.329726516741299</v>
      </c>
      <c r="AH64" s="52">
        <f t="shared" si="8"/>
        <v>6.2350051182836292</v>
      </c>
      <c r="AI64" s="52">
        <f t="shared" si="8"/>
        <v>-39.577719414152455</v>
      </c>
      <c r="AJ64" s="52">
        <f t="shared" si="8"/>
        <v>-10.56179486222929</v>
      </c>
      <c r="AK64" s="52">
        <f t="shared" si="8"/>
        <v>-28.834321482901032</v>
      </c>
      <c r="AL64" s="52">
        <f t="shared" si="8"/>
        <v>-48.545503027504296</v>
      </c>
      <c r="AM64" s="52">
        <f t="shared" si="8"/>
        <v>-21.643129440419393</v>
      </c>
      <c r="AN64" s="52">
        <f t="shared" si="8"/>
        <v>-23.110558976893483</v>
      </c>
      <c r="AO64" s="52">
        <f t="shared" si="8"/>
        <v>-22.716340494931735</v>
      </c>
      <c r="AP64" s="52">
        <f t="shared" si="8"/>
        <v>-22.322122012969984</v>
      </c>
      <c r="AQ64" s="52">
        <f t="shared" si="8"/>
        <v>-21.927903531008234</v>
      </c>
      <c r="AR64" s="52">
        <f t="shared" si="8"/>
        <v>-21.533685049046483</v>
      </c>
      <c r="AS64" s="52">
        <f t="shared" si="8"/>
        <v>-21.139466567084732</v>
      </c>
      <c r="AT64" s="52">
        <f t="shared" si="8"/>
        <v>-20.745248085122984</v>
      </c>
      <c r="AU64" s="52">
        <f t="shared" si="8"/>
        <v>-20.351029603161233</v>
      </c>
      <c r="AV64" s="52">
        <f t="shared" si="8"/>
        <v>-19.956811121199486</v>
      </c>
      <c r="AW64" s="52">
        <f t="shared" si="8"/>
        <v>-19.562592639237735</v>
      </c>
      <c r="AX64" s="52">
        <f t="shared" si="8"/>
        <v>-19.168374157275984</v>
      </c>
      <c r="AY64" s="52">
        <f t="shared" si="8"/>
        <v>-18.730192303889176</v>
      </c>
      <c r="AZ64" s="52">
        <f t="shared" si="8"/>
        <v>-18.276277919184253</v>
      </c>
      <c r="BA64" s="52">
        <f t="shared" si="8"/>
        <v>-17.668154571452387</v>
      </c>
      <c r="BB64" s="52">
        <f t="shared" si="8"/>
        <v>-16.969656136429688</v>
      </c>
      <c r="BC64" s="52">
        <f t="shared" si="8"/>
        <v>-16.251360718426938</v>
      </c>
      <c r="BD64" s="52">
        <f t="shared" si="8"/>
        <v>-15.115280073553702</v>
      </c>
    </row>
    <row r="65" spans="1:56" ht="12.75" customHeight="1">
      <c r="A65" s="181" t="s">
        <v>229</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2"/>
      <c r="B66" s="9" t="s">
        <v>201</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2"/>
      <c r="B67" s="9" t="s">
        <v>297</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2"/>
      <c r="B68" s="9" t="s">
        <v>298</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2"/>
      <c r="B69" s="4" t="s">
        <v>202</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2"/>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2"/>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2"/>
      <c r="B72" s="4" t="s">
        <v>84</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2"/>
      <c r="B73" s="9" t="s">
        <v>37</v>
      </c>
      <c r="C73" s="9"/>
      <c r="D73" s="9"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2"/>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2"/>
      <c r="B75" s="9" t="s">
        <v>210</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3"/>
      <c r="B76" s="13" t="s">
        <v>101</v>
      </c>
      <c r="C76" s="13"/>
      <c r="D76" s="13"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-0.55578738784454274</v>
      </c>
      <c r="F77" s="53">
        <f>IF('Fixed data'!$G$19=FALSE,F64+F76,F64)</f>
        <v>-0.92407030055565087</v>
      </c>
      <c r="G77" s="53">
        <f>IF('Fixed data'!$G$19=FALSE,G64+G76,G64)</f>
        <v>-3.1098056908347522</v>
      </c>
      <c r="H77" s="53">
        <f>IF('Fixed data'!$G$19=FALSE,H64+H76,H64)</f>
        <v>-5.0914555541060809</v>
      </c>
      <c r="I77" s="53">
        <f>IF('Fixed data'!$G$19=FALSE,I64+I76,I64)</f>
        <v>-6.5600147130505295</v>
      </c>
      <c r="J77" s="53">
        <f>IF('Fixed data'!$G$19=FALSE,J64+J76,J64)</f>
        <v>-13.181480345128847</v>
      </c>
      <c r="K77" s="53">
        <f>IF('Fixed data'!$G$19=FALSE,K64+K76,K64)</f>
        <v>-12.022037027475008</v>
      </c>
      <c r="L77" s="53">
        <f>IF('Fixed data'!$G$19=FALSE,L64+L76,L64)</f>
        <v>-17.215219686801717</v>
      </c>
      <c r="M77" s="53">
        <f>IF('Fixed data'!$G$19=FALSE,M64+M76,M64)</f>
        <v>-32.546869922788446</v>
      </c>
      <c r="N77" s="53">
        <f>IF('Fixed data'!$G$19=FALSE,N64+N76,N64)</f>
        <v>-22.528219574179982</v>
      </c>
      <c r="O77" s="53">
        <f>IF('Fixed data'!$G$19=FALSE,O64+O76,O64)</f>
        <v>-20.198220905243581</v>
      </c>
      <c r="P77" s="53">
        <f>IF('Fixed data'!$G$19=FALSE,P64+P76,P64)</f>
        <v>-40.021669365059978</v>
      </c>
      <c r="Q77" s="53">
        <f>IF('Fixed data'!$G$19=FALSE,Q64+Q76,Q64)</f>
        <v>-22.64865777749144</v>
      </c>
      <c r="R77" s="53">
        <f>IF('Fixed data'!$G$19=FALSE,R64+R76,R64)</f>
        <v>-22.677918641488954</v>
      </c>
      <c r="S77" s="53">
        <f>IF('Fixed data'!$G$19=FALSE,S64+S76,S64)</f>
        <v>-34.477949940326987</v>
      </c>
      <c r="T77" s="53">
        <f>IF('Fixed data'!$G$19=FALSE,T64+T76,T64)</f>
        <v>-28.3560489950152</v>
      </c>
      <c r="U77" s="53">
        <f>IF('Fixed data'!$G$19=FALSE,U64+U76,U64)</f>
        <v>-24.902896396351732</v>
      </c>
      <c r="V77" s="53">
        <f>IF('Fixed data'!$G$19=FALSE,V64+V76,V64)</f>
        <v>-35.407949048464722</v>
      </c>
      <c r="W77" s="53">
        <f>IF('Fixed data'!$G$19=FALSE,W64+W76,W64)</f>
        <v>-30.197304891409054</v>
      </c>
      <c r="X77" s="53">
        <f>IF('Fixed data'!$G$19=FALSE,X64+X76,X64)</f>
        <v>-53.863158671220035</v>
      </c>
      <c r="Y77" s="53">
        <f>IF('Fixed data'!$G$19=FALSE,Y64+Y76,Y64)</f>
        <v>-28.806041486297968</v>
      </c>
      <c r="Z77" s="53">
        <f>IF('Fixed data'!$G$19=FALSE,Z64+Z76,Z64)</f>
        <v>-34.366873622253323</v>
      </c>
      <c r="AA77" s="53">
        <f>IF('Fixed data'!$G$19=FALSE,AA64+AA76,AA64)</f>
        <v>-37.305987733604937</v>
      </c>
      <c r="AB77" s="53">
        <f>IF('Fixed data'!$G$19=FALSE,AB64+AB76,AB64)</f>
        <v>-24.228958171489207</v>
      </c>
      <c r="AC77" s="53">
        <f>IF('Fixed data'!$G$19=FALSE,AC64+AC76,AC64)</f>
        <v>-5.2109420177849586E-2</v>
      </c>
      <c r="AD77" s="53">
        <f>IF('Fixed data'!$G$19=FALSE,AD64+AD76,AD64)</f>
        <v>-24.368811808751857</v>
      </c>
      <c r="AE77" s="53">
        <f>IF('Fixed data'!$G$19=FALSE,AE64+AE76,AE64)</f>
        <v>-54.715355671330883</v>
      </c>
      <c r="AF77" s="53">
        <f>IF('Fixed data'!$G$19=FALSE,AF64+AF76,AF64)</f>
        <v>-17.457370832007349</v>
      </c>
      <c r="AG77" s="53">
        <f>IF('Fixed data'!$G$19=FALSE,AG64+AG76,AG64)</f>
        <v>-19.329726516741299</v>
      </c>
      <c r="AH77" s="53">
        <f>IF('Fixed data'!$G$19=FALSE,AH64+AH76,AH64)</f>
        <v>6.2350051182836292</v>
      </c>
      <c r="AI77" s="53">
        <f>IF('Fixed data'!$G$19=FALSE,AI64+AI76,AI64)</f>
        <v>-39.577719414152455</v>
      </c>
      <c r="AJ77" s="53">
        <f>IF('Fixed data'!$G$19=FALSE,AJ64+AJ76,AJ64)</f>
        <v>-10.56179486222929</v>
      </c>
      <c r="AK77" s="53">
        <f>IF('Fixed data'!$G$19=FALSE,AK64+AK76,AK64)</f>
        <v>-28.834321482901032</v>
      </c>
      <c r="AL77" s="53">
        <f>IF('Fixed data'!$G$19=FALSE,AL64+AL76,AL64)</f>
        <v>-48.545503027504296</v>
      </c>
      <c r="AM77" s="53">
        <f>IF('Fixed data'!$G$19=FALSE,AM64+AM76,AM64)</f>
        <v>-21.643129440419393</v>
      </c>
      <c r="AN77" s="53">
        <f>IF('Fixed data'!$G$19=FALSE,AN64+AN76,AN64)</f>
        <v>-23.110558976893483</v>
      </c>
      <c r="AO77" s="53">
        <f>IF('Fixed data'!$G$19=FALSE,AO64+AO76,AO64)</f>
        <v>-22.716340494931735</v>
      </c>
      <c r="AP77" s="53">
        <f>IF('Fixed data'!$G$19=FALSE,AP64+AP76,AP64)</f>
        <v>-22.322122012969984</v>
      </c>
      <c r="AQ77" s="53">
        <f>IF('Fixed data'!$G$19=FALSE,AQ64+AQ76,AQ64)</f>
        <v>-21.927903531008234</v>
      </c>
      <c r="AR77" s="53">
        <f>IF('Fixed data'!$G$19=FALSE,AR64+AR76,AR64)</f>
        <v>-21.533685049046483</v>
      </c>
      <c r="AS77" s="53">
        <f>IF('Fixed data'!$G$19=FALSE,AS64+AS76,AS64)</f>
        <v>-21.139466567084732</v>
      </c>
      <c r="AT77" s="53">
        <f>IF('Fixed data'!$G$19=FALSE,AT64+AT76,AT64)</f>
        <v>-20.745248085122984</v>
      </c>
      <c r="AU77" s="53">
        <f>IF('Fixed data'!$G$19=FALSE,AU64+AU76,AU64)</f>
        <v>-20.351029603161233</v>
      </c>
      <c r="AV77" s="53">
        <f>IF('Fixed data'!$G$19=FALSE,AV64+AV76,AV64)</f>
        <v>-19.956811121199486</v>
      </c>
      <c r="AW77" s="53">
        <f>IF('Fixed data'!$G$19=FALSE,AW64+AW76,AW64)</f>
        <v>-19.562592639237735</v>
      </c>
      <c r="AX77" s="53">
        <f>IF('Fixed data'!$G$19=FALSE,AX64+AX76,AX64)</f>
        <v>-19.168374157275984</v>
      </c>
      <c r="AY77" s="53">
        <f>IF('Fixed data'!$G$19=FALSE,AY64+AY76,AY64)</f>
        <v>-18.730192303889176</v>
      </c>
      <c r="AZ77" s="53">
        <f>IF('Fixed data'!$G$19=FALSE,AZ64+AZ76,AZ64)</f>
        <v>-18.276277919184253</v>
      </c>
      <c r="BA77" s="53">
        <f>IF('Fixed data'!$G$19=FALSE,BA64+BA76,BA64)</f>
        <v>-17.668154571452387</v>
      </c>
      <c r="BB77" s="53">
        <f>IF('Fixed data'!$G$19=FALSE,BB64+BB76,BB64)</f>
        <v>-16.969656136429688</v>
      </c>
      <c r="BC77" s="53">
        <f>IF('Fixed data'!$G$19=FALSE,BC64+BC76,BC64)</f>
        <v>-16.251360718426938</v>
      </c>
      <c r="BD77" s="53">
        <f>IF('Fixed data'!$G$19=FALSE,BD64+BD76,BD64)</f>
        <v>-15.115280073553702</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-0.53699264526042778</v>
      </c>
      <c r="F80" s="54">
        <f t="shared" ref="F80:BD80" si="10">F77*F78</f>
        <v>-0.86262951345949823</v>
      </c>
      <c r="G80" s="54">
        <f t="shared" si="10"/>
        <v>-2.8048665588933099</v>
      </c>
      <c r="H80" s="54">
        <f t="shared" si="10"/>
        <v>-4.4369093702984728</v>
      </c>
      <c r="I80" s="54">
        <f t="shared" si="10"/>
        <v>-5.523356362585667</v>
      </c>
      <c r="J80" s="54">
        <f t="shared" si="10"/>
        <v>-10.723142753692297</v>
      </c>
      <c r="K80" s="54">
        <f t="shared" si="10"/>
        <v>-9.4492124326015272</v>
      </c>
      <c r="L80" s="54">
        <f t="shared" si="10"/>
        <v>-13.073436772958726</v>
      </c>
      <c r="M80" s="54">
        <f t="shared" si="10"/>
        <v>-23.880646510176479</v>
      </c>
      <c r="N80" s="54">
        <f t="shared" si="10"/>
        <v>-15.970678695520942</v>
      </c>
      <c r="O80" s="54">
        <f t="shared" si="10"/>
        <v>-13.834684834003092</v>
      </c>
      <c r="P80" s="54">
        <f t="shared" si="10"/>
        <v>-26.485672355446383</v>
      </c>
      <c r="Q80" s="54">
        <f t="shared" si="10"/>
        <v>-14.48164584136234</v>
      </c>
      <c r="R80" s="54">
        <f t="shared" si="10"/>
        <v>-14.010005178087782</v>
      </c>
      <c r="S80" s="54">
        <f t="shared" si="10"/>
        <v>-20.579564868796833</v>
      </c>
      <c r="T80" s="54">
        <f t="shared" si="10"/>
        <v>-16.353101088299425</v>
      </c>
      <c r="U80" s="54">
        <f t="shared" si="10"/>
        <v>-13.875987990914901</v>
      </c>
      <c r="V80" s="54">
        <f t="shared" si="10"/>
        <v>-19.062263798871005</v>
      </c>
      <c r="W80" s="54">
        <f t="shared" si="10"/>
        <v>-15.707299973610938</v>
      </c>
      <c r="X80" s="54">
        <f t="shared" si="10"/>
        <v>-27.069785975885104</v>
      </c>
      <c r="Y80" s="54">
        <f t="shared" si="10"/>
        <v>-13.987375571533081</v>
      </c>
      <c r="Z80" s="54">
        <f t="shared" si="10"/>
        <v>-16.12324043699428</v>
      </c>
      <c r="AA80" s="54">
        <f t="shared" si="10"/>
        <v>-16.910268286182564</v>
      </c>
      <c r="AB80" s="54">
        <f t="shared" si="10"/>
        <v>-10.611245078033646</v>
      </c>
      <c r="AC80" s="54">
        <f t="shared" si="10"/>
        <v>-2.2049944260861858E-2</v>
      </c>
      <c r="AD80" s="54">
        <f t="shared" si="10"/>
        <v>-9.9628882598650232</v>
      </c>
      <c r="AE80" s="54">
        <f t="shared" si="10"/>
        <v>-21.613235332596112</v>
      </c>
      <c r="AF80" s="54">
        <f t="shared" si="10"/>
        <v>-6.6626813499634698</v>
      </c>
      <c r="AG80" s="54">
        <f t="shared" si="10"/>
        <v>-7.1278009891884313</v>
      </c>
      <c r="AH80" s="54">
        <f t="shared" si="10"/>
        <v>2.2213977136393117</v>
      </c>
      <c r="AI80" s="54">
        <f t="shared" si="10"/>
        <v>-15.830579000452877</v>
      </c>
      <c r="AJ80" s="54">
        <f t="shared" si="10"/>
        <v>-4.1015360919611643</v>
      </c>
      <c r="AK80" s="54">
        <f t="shared" si="10"/>
        <v>-10.871296005846196</v>
      </c>
      <c r="AL80" s="54">
        <f t="shared" si="10"/>
        <v>-17.76983378865879</v>
      </c>
      <c r="AM80" s="54">
        <f t="shared" si="10"/>
        <v>-7.6916088797429856</v>
      </c>
      <c r="AN80" s="54">
        <f t="shared" si="10"/>
        <v>-7.9738922082131394</v>
      </c>
      <c r="AO80" s="54">
        <f t="shared" si="10"/>
        <v>-7.6095864557084596</v>
      </c>
      <c r="AP80" s="54">
        <f t="shared" si="10"/>
        <v>-7.2597378551666374</v>
      </c>
      <c r="AQ80" s="54">
        <f t="shared" si="10"/>
        <v>-6.9238132961964469</v>
      </c>
      <c r="AR80" s="54">
        <f t="shared" si="10"/>
        <v>-6.6012984588538481</v>
      </c>
      <c r="AS80" s="54">
        <f t="shared" si="10"/>
        <v>-6.2916971713097158</v>
      </c>
      <c r="AT80" s="54">
        <f t="shared" si="10"/>
        <v>-5.9945307889944077</v>
      </c>
      <c r="AU80" s="54">
        <f t="shared" si="10"/>
        <v>-5.7093375945129274</v>
      </c>
      <c r="AV80" s="54">
        <f t="shared" si="10"/>
        <v>-5.4356722176474914</v>
      </c>
      <c r="AW80" s="54">
        <f t="shared" si="10"/>
        <v>-5.1731050747864105</v>
      </c>
      <c r="AX80" s="54">
        <f t="shared" si="10"/>
        <v>-4.9212218271397061</v>
      </c>
      <c r="AY80" s="54">
        <f t="shared" si="10"/>
        <v>-4.6686646014569639</v>
      </c>
      <c r="AZ80" s="54">
        <f t="shared" si="10"/>
        <v>-4.4228373422523592</v>
      </c>
      <c r="BA80" s="54">
        <f t="shared" si="10"/>
        <v>-4.1511380789050358</v>
      </c>
      <c r="BB80" s="54">
        <f t="shared" si="10"/>
        <v>-3.8708987063172549</v>
      </c>
      <c r="BC80" s="54">
        <f t="shared" si="10"/>
        <v>-3.5990780932915407</v>
      </c>
      <c r="BD80" s="54">
        <f t="shared" si="10"/>
        <v>-3.2499786952423344</v>
      </c>
    </row>
    <row r="81" spans="1:56">
      <c r="A81" s="72"/>
      <c r="B81" s="15" t="s">
        <v>18</v>
      </c>
      <c r="C81" s="15"/>
      <c r="D81" s="14" t="s">
        <v>40</v>
      </c>
      <c r="E81" s="55">
        <f>+E80</f>
        <v>-0.53699264526042778</v>
      </c>
      <c r="F81" s="55">
        <f t="shared" ref="F81:BD81" si="11">+E81+F80</f>
        <v>-1.399622158719926</v>
      </c>
      <c r="G81" s="55">
        <f t="shared" si="11"/>
        <v>-4.2044887176132359</v>
      </c>
      <c r="H81" s="55">
        <f t="shared" si="11"/>
        <v>-8.6413980879117087</v>
      </c>
      <c r="I81" s="55">
        <f t="shared" si="11"/>
        <v>-14.164754450497377</v>
      </c>
      <c r="J81" s="55">
        <f t="shared" si="11"/>
        <v>-24.887897204189674</v>
      </c>
      <c r="K81" s="55">
        <f t="shared" si="11"/>
        <v>-34.337109636791197</v>
      </c>
      <c r="L81" s="55">
        <f t="shared" si="11"/>
        <v>-47.410546409749927</v>
      </c>
      <c r="M81" s="55">
        <f t="shared" si="11"/>
        <v>-71.291192919926402</v>
      </c>
      <c r="N81" s="55">
        <f t="shared" si="11"/>
        <v>-87.261871615447347</v>
      </c>
      <c r="O81" s="55">
        <f t="shared" si="11"/>
        <v>-101.09655644945045</v>
      </c>
      <c r="P81" s="55">
        <f t="shared" si="11"/>
        <v>-127.58222880489683</v>
      </c>
      <c r="Q81" s="55">
        <f t="shared" si="11"/>
        <v>-142.06387464625917</v>
      </c>
      <c r="R81" s="55">
        <f t="shared" si="11"/>
        <v>-156.07387982434696</v>
      </c>
      <c r="S81" s="55">
        <f t="shared" si="11"/>
        <v>-176.6534446931438</v>
      </c>
      <c r="T81" s="55">
        <f t="shared" si="11"/>
        <v>-193.00654578144321</v>
      </c>
      <c r="U81" s="55">
        <f t="shared" si="11"/>
        <v>-206.8825337723581</v>
      </c>
      <c r="V81" s="55">
        <f t="shared" si="11"/>
        <v>-225.94479757122912</v>
      </c>
      <c r="W81" s="55">
        <f t="shared" si="11"/>
        <v>-241.65209754484005</v>
      </c>
      <c r="X81" s="55">
        <f t="shared" si="11"/>
        <v>-268.72188352072516</v>
      </c>
      <c r="Y81" s="55">
        <f t="shared" si="11"/>
        <v>-282.70925909225826</v>
      </c>
      <c r="Z81" s="55">
        <f t="shared" si="11"/>
        <v>-298.83249952925257</v>
      </c>
      <c r="AA81" s="55">
        <f t="shared" si="11"/>
        <v>-315.74276781543512</v>
      </c>
      <c r="AB81" s="55">
        <f t="shared" si="11"/>
        <v>-326.35401289346873</v>
      </c>
      <c r="AC81" s="55">
        <f t="shared" si="11"/>
        <v>-326.37606283772959</v>
      </c>
      <c r="AD81" s="55">
        <f t="shared" si="11"/>
        <v>-336.33895109759459</v>
      </c>
      <c r="AE81" s="55">
        <f t="shared" si="11"/>
        <v>-357.95218643019069</v>
      </c>
      <c r="AF81" s="55">
        <f t="shared" si="11"/>
        <v>-364.61486778015416</v>
      </c>
      <c r="AG81" s="55">
        <f t="shared" si="11"/>
        <v>-371.74266876934257</v>
      </c>
      <c r="AH81" s="55">
        <f t="shared" si="11"/>
        <v>-369.52127105570327</v>
      </c>
      <c r="AI81" s="55">
        <f t="shared" si="11"/>
        <v>-385.35185005615614</v>
      </c>
      <c r="AJ81" s="55">
        <f t="shared" si="11"/>
        <v>-389.45338614811732</v>
      </c>
      <c r="AK81" s="55">
        <f t="shared" si="11"/>
        <v>-400.32468215396352</v>
      </c>
      <c r="AL81" s="55">
        <f t="shared" si="11"/>
        <v>-418.09451594262231</v>
      </c>
      <c r="AM81" s="55">
        <f t="shared" si="11"/>
        <v>-425.78612482236531</v>
      </c>
      <c r="AN81" s="55">
        <f t="shared" si="11"/>
        <v>-433.76001703057847</v>
      </c>
      <c r="AO81" s="55">
        <f t="shared" si="11"/>
        <v>-441.36960348628691</v>
      </c>
      <c r="AP81" s="55">
        <f t="shared" si="11"/>
        <v>-448.62934134145354</v>
      </c>
      <c r="AQ81" s="55">
        <f t="shared" si="11"/>
        <v>-455.55315463764998</v>
      </c>
      <c r="AR81" s="55">
        <f t="shared" si="11"/>
        <v>-462.15445309650386</v>
      </c>
      <c r="AS81" s="55">
        <f t="shared" si="11"/>
        <v>-468.44615026781355</v>
      </c>
      <c r="AT81" s="55">
        <f t="shared" si="11"/>
        <v>-474.44068105680793</v>
      </c>
      <c r="AU81" s="55">
        <f t="shared" si="11"/>
        <v>-480.15001865132086</v>
      </c>
      <c r="AV81" s="55">
        <f t="shared" si="11"/>
        <v>-485.58569086896836</v>
      </c>
      <c r="AW81" s="55">
        <f t="shared" si="11"/>
        <v>-490.75879594375476</v>
      </c>
      <c r="AX81" s="55">
        <f t="shared" si="11"/>
        <v>-495.68001777089449</v>
      </c>
      <c r="AY81" s="55">
        <f t="shared" si="11"/>
        <v>-500.34868237235145</v>
      </c>
      <c r="AZ81" s="55">
        <f t="shared" si="11"/>
        <v>-504.77151971460381</v>
      </c>
      <c r="BA81" s="55">
        <f t="shared" si="11"/>
        <v>-508.92265779350885</v>
      </c>
      <c r="BB81" s="55">
        <f t="shared" si="11"/>
        <v>-512.79355649982608</v>
      </c>
      <c r="BC81" s="55">
        <f t="shared" si="11"/>
        <v>-516.39263459311758</v>
      </c>
      <c r="BD81" s="55">
        <f t="shared" si="11"/>
        <v>-519.64261328835994</v>
      </c>
    </row>
    <row r="82" spans="1:56">
      <c r="A82" s="72"/>
      <c r="B82" s="14"/>
    </row>
    <row r="83" spans="1:56">
      <c r="A83" s="72"/>
    </row>
    <row r="84" spans="1:56">
      <c r="A84" s="114"/>
      <c r="B84" s="121" t="s">
        <v>216</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318</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4" t="s">
        <v>299</v>
      </c>
      <c r="B86" s="4" t="s">
        <v>211</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4"/>
      <c r="B87" s="4" t="s">
        <v>212</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4"/>
      <c r="B88" s="4" t="s">
        <v>213</v>
      </c>
      <c r="D88" s="4" t="s">
        <v>208</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4"/>
      <c r="B89" s="4" t="s">
        <v>214</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4"/>
      <c r="B90" s="4" t="s">
        <v>328</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4"/>
      <c r="B91" s="4" t="s">
        <v>329</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4"/>
      <c r="B92" s="4" t="s">
        <v>330</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4"/>
      <c r="B93" s="4" t="s">
        <v>215</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331</v>
      </c>
    </row>
    <row r="97" spans="1:3">
      <c r="B97" s="67" t="s">
        <v>154</v>
      </c>
    </row>
    <row r="98" spans="1:3">
      <c r="B98" s="4" t="s">
        <v>315</v>
      </c>
    </row>
    <row r="99" spans="1:3">
      <c r="B99" s="4" t="s">
        <v>333</v>
      </c>
    </row>
    <row r="100" spans="1:3" ht="16.5">
      <c r="A100" s="83">
        <v>2</v>
      </c>
      <c r="B100" s="67" t="s">
        <v>153</v>
      </c>
    </row>
    <row r="105" spans="1:3">
      <c r="C105" s="35"/>
    </row>
    <row r="170" spans="2:2">
      <c r="B170" s="4" t="s">
        <v>197</v>
      </c>
    </row>
    <row r="171" spans="2:2">
      <c r="B171" s="4" t="s">
        <v>196</v>
      </c>
    </row>
    <row r="172" spans="2:2">
      <c r="B172" s="4" t="s">
        <v>316</v>
      </c>
    </row>
    <row r="173" spans="2:2">
      <c r="B173" s="4" t="s">
        <v>157</v>
      </c>
    </row>
    <row r="174" spans="2:2">
      <c r="B174" s="4" t="s">
        <v>158</v>
      </c>
    </row>
    <row r="175" spans="2:2">
      <c r="B175" s="4" t="s">
        <v>159</v>
      </c>
    </row>
    <row r="176" spans="2:2">
      <c r="B176" s="4" t="s">
        <v>160</v>
      </c>
    </row>
    <row r="177" spans="2:2">
      <c r="B177" s="4" t="s">
        <v>161</v>
      </c>
    </row>
    <row r="178" spans="2:2">
      <c r="B178" s="4" t="s">
        <v>162</v>
      </c>
    </row>
    <row r="179" spans="2:2">
      <c r="B179" s="4" t="s">
        <v>163</v>
      </c>
    </row>
    <row r="180" spans="2:2">
      <c r="B180" s="4" t="s">
        <v>164</v>
      </c>
    </row>
    <row r="181" spans="2:2">
      <c r="B181" s="4" t="s">
        <v>165</v>
      </c>
    </row>
    <row r="182" spans="2:2">
      <c r="B182" s="4" t="s">
        <v>198</v>
      </c>
    </row>
    <row r="183" spans="2:2">
      <c r="B183" s="4" t="s">
        <v>166</v>
      </c>
    </row>
    <row r="184" spans="2:2">
      <c r="B184" s="4" t="s">
        <v>167</v>
      </c>
    </row>
    <row r="185" spans="2:2">
      <c r="B185" s="4" t="s">
        <v>168</v>
      </c>
    </row>
    <row r="186" spans="2:2">
      <c r="B186" s="4" t="s">
        <v>169</v>
      </c>
    </row>
    <row r="187" spans="2:2">
      <c r="B187" s="4" t="s">
        <v>170</v>
      </c>
    </row>
    <row r="188" spans="2:2">
      <c r="B188" s="4" t="s">
        <v>171</v>
      </c>
    </row>
    <row r="189" spans="2:2">
      <c r="B189" s="4" t="s">
        <v>172</v>
      </c>
    </row>
    <row r="190" spans="2:2">
      <c r="B190" s="4" t="s">
        <v>173</v>
      </c>
    </row>
    <row r="191" spans="2:2">
      <c r="B191" s="4" t="s">
        <v>174</v>
      </c>
    </row>
    <row r="192" spans="2:2">
      <c r="B192" s="4" t="s">
        <v>199</v>
      </c>
    </row>
    <row r="193" spans="2:2">
      <c r="B193" s="4" t="s">
        <v>200</v>
      </c>
    </row>
    <row r="194" spans="2:2">
      <c r="B194" s="4" t="s">
        <v>175</v>
      </c>
    </row>
    <row r="195" spans="2:2">
      <c r="B195" s="4" t="s">
        <v>176</v>
      </c>
    </row>
    <row r="196" spans="2:2">
      <c r="B196" s="4" t="s">
        <v>177</v>
      </c>
    </row>
    <row r="197" spans="2:2">
      <c r="B197" s="4" t="s">
        <v>178</v>
      </c>
    </row>
    <row r="198" spans="2:2">
      <c r="B198" s="4" t="s">
        <v>179</v>
      </c>
    </row>
    <row r="199" spans="2:2">
      <c r="B199" s="4" t="s">
        <v>180</v>
      </c>
    </row>
    <row r="200" spans="2:2">
      <c r="B200" s="4" t="s">
        <v>181</v>
      </c>
    </row>
    <row r="201" spans="2:2">
      <c r="B201" s="4" t="s">
        <v>182</v>
      </c>
    </row>
    <row r="202" spans="2:2">
      <c r="B202" s="4" t="s">
        <v>183</v>
      </c>
    </row>
    <row r="203" spans="2:2">
      <c r="B203" s="4" t="s">
        <v>184</v>
      </c>
    </row>
    <row r="204" spans="2:2">
      <c r="B204" s="4" t="s">
        <v>185</v>
      </c>
    </row>
    <row r="205" spans="2:2">
      <c r="B205" s="4" t="s">
        <v>186</v>
      </c>
    </row>
    <row r="206" spans="2:2">
      <c r="B206" s="4" t="s">
        <v>187</v>
      </c>
    </row>
    <row r="207" spans="2:2">
      <c r="B207" s="4" t="s">
        <v>188</v>
      </c>
    </row>
    <row r="208" spans="2:2">
      <c r="B208" s="4" t="s">
        <v>189</v>
      </c>
    </row>
    <row r="209" spans="2:2">
      <c r="B209" s="4" t="s">
        <v>190</v>
      </c>
    </row>
    <row r="210" spans="2:2">
      <c r="B210" s="4" t="s">
        <v>191</v>
      </c>
    </row>
    <row r="211" spans="2:2">
      <c r="B211" s="4" t="s">
        <v>192</v>
      </c>
    </row>
    <row r="212" spans="2:2">
      <c r="B212" s="4" t="s">
        <v>193</v>
      </c>
    </row>
    <row r="213" spans="2:2">
      <c r="B213" s="4" t="s">
        <v>194</v>
      </c>
    </row>
    <row r="214" spans="2:2">
      <c r="B214" s="4" t="s">
        <v>195</v>
      </c>
    </row>
  </sheetData>
  <mergeCells count="4">
    <mergeCell ref="A13:A18"/>
    <mergeCell ref="A19:A25"/>
    <mergeCell ref="A65:A76"/>
    <mergeCell ref="A86:A93"/>
  </mergeCells>
  <dataValidations count="3">
    <dataValidation type="list" allowBlank="1" showInputMessage="1" showErrorMessage="1" sqref="B14:B18 B20 B22:B24">
      <formula1>$B$170:$B$216</formula1>
    </dataValidation>
    <dataValidation type="list" allowBlank="1" showInputMessage="1" showErrorMessage="1" sqref="B13 B19">
      <formula1>$B$113:$B$157</formula1>
    </dataValidation>
    <dataValidation type="list" allowBlank="1" showInputMessage="1" showErrorMessage="1" sqref="B21">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30"/>
  <sheetViews>
    <sheetView workbookViewId="0">
      <selection activeCell="E8" sqref="E8"/>
    </sheetView>
  </sheetViews>
  <sheetFormatPr defaultRowHeight="15"/>
  <cols>
    <col min="2" max="2" width="27" bestFit="1" customWidth="1"/>
    <col min="3" max="41" width="14.140625" customWidth="1"/>
  </cols>
  <sheetData>
    <row r="2" spans="1:41" ht="18.75">
      <c r="A2" s="1" t="s">
        <v>82</v>
      </c>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row>
    <row r="3" spans="1:41">
      <c r="A3" s="131" t="s">
        <v>78</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row>
    <row r="4" spans="1:41">
      <c r="A4" s="131"/>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row>
    <row r="5" spans="1:41">
      <c r="A5" s="131"/>
      <c r="B5" s="142" t="s">
        <v>349</v>
      </c>
      <c r="C5" s="131">
        <v>2012</v>
      </c>
      <c r="D5" s="131">
        <v>2013</v>
      </c>
      <c r="E5" s="131">
        <v>2014</v>
      </c>
      <c r="F5" s="131">
        <v>2015</v>
      </c>
      <c r="G5" s="131">
        <v>2016</v>
      </c>
      <c r="H5" s="131">
        <v>2017</v>
      </c>
      <c r="I5" s="131">
        <v>2018</v>
      </c>
      <c r="J5" s="131">
        <v>2019</v>
      </c>
      <c r="K5" s="131">
        <v>2020</v>
      </c>
      <c r="L5" s="131">
        <v>2021</v>
      </c>
      <c r="M5" s="131">
        <v>2022</v>
      </c>
      <c r="N5" s="131">
        <v>2023</v>
      </c>
      <c r="O5" s="131">
        <v>2024</v>
      </c>
      <c r="P5" s="131">
        <v>2025</v>
      </c>
      <c r="Q5" s="131">
        <v>2026</v>
      </c>
      <c r="R5" s="131">
        <v>2027</v>
      </c>
      <c r="S5" s="131">
        <v>2028</v>
      </c>
      <c r="T5" s="131">
        <v>2029</v>
      </c>
      <c r="U5" s="131">
        <v>2030</v>
      </c>
      <c r="V5" s="131">
        <v>2031</v>
      </c>
      <c r="W5" s="131">
        <v>2032</v>
      </c>
      <c r="X5" s="131">
        <v>2033</v>
      </c>
      <c r="Y5" s="131">
        <v>2034</v>
      </c>
      <c r="Z5" s="131">
        <v>2035</v>
      </c>
      <c r="AA5" s="131">
        <v>2036</v>
      </c>
      <c r="AB5" s="131">
        <v>2037</v>
      </c>
      <c r="AC5" s="131">
        <v>2038</v>
      </c>
      <c r="AD5" s="131">
        <v>2039</v>
      </c>
      <c r="AE5" s="131">
        <v>2040</v>
      </c>
      <c r="AF5" s="131">
        <v>2041</v>
      </c>
      <c r="AG5" s="131">
        <v>2042</v>
      </c>
      <c r="AH5" s="131">
        <v>2043</v>
      </c>
      <c r="AI5" s="131">
        <v>2044</v>
      </c>
      <c r="AJ5" s="131">
        <v>2045</v>
      </c>
      <c r="AK5" s="131">
        <v>2046</v>
      </c>
      <c r="AL5" s="131">
        <v>2047</v>
      </c>
      <c r="AM5" s="131">
        <v>2048</v>
      </c>
      <c r="AN5" s="131">
        <v>2049</v>
      </c>
      <c r="AO5" s="131">
        <v>2050</v>
      </c>
    </row>
    <row r="6" spans="1:41">
      <c r="A6" s="131"/>
      <c r="B6" s="131" t="s">
        <v>350</v>
      </c>
      <c r="C6" s="143">
        <v>2428051.7728271484</v>
      </c>
      <c r="D6" s="143">
        <v>316220.29879760742</v>
      </c>
      <c r="E6" s="143">
        <v>376459.89782714844</v>
      </c>
      <c r="F6" s="143">
        <v>4253271.7613525391</v>
      </c>
      <c r="G6" s="143">
        <v>182582.97631835937</v>
      </c>
      <c r="H6" s="143">
        <v>1546775.7138671875</v>
      </c>
      <c r="I6" s="143">
        <v>8598365.6160888672</v>
      </c>
      <c r="J6" s="143">
        <v>2636637.5729980469</v>
      </c>
      <c r="K6" s="143">
        <v>37885420.153320312</v>
      </c>
      <c r="L6" s="143">
        <v>39420378.384765625</v>
      </c>
      <c r="M6" s="143">
        <v>6529752.1501159668</v>
      </c>
      <c r="N6" s="143">
        <v>29802900.724517822</v>
      </c>
      <c r="O6" s="143">
        <v>26230900.087615967</v>
      </c>
      <c r="P6" s="143">
        <v>64188980.661132812</v>
      </c>
      <c r="Q6" s="143">
        <v>37324068.219146729</v>
      </c>
      <c r="R6" s="143">
        <v>29250587.776367187</v>
      </c>
      <c r="S6" s="143">
        <v>8102079.0993041992</v>
      </c>
      <c r="T6" s="143">
        <v>44079810.6875</v>
      </c>
      <c r="U6" s="143">
        <v>87644218.6875</v>
      </c>
      <c r="V6" s="143">
        <v>24371173.0625</v>
      </c>
      <c r="W6" s="143">
        <v>49102308.881835937</v>
      </c>
      <c r="X6" s="143">
        <v>22467609.086914062</v>
      </c>
      <c r="Y6" s="143">
        <v>51799393.410888672</v>
      </c>
      <c r="Z6" s="143">
        <v>30101394.12109375</v>
      </c>
      <c r="AA6" s="143">
        <v>29563906.40234375</v>
      </c>
      <c r="AB6" s="143">
        <v>3990775.845703125</v>
      </c>
      <c r="AC6" s="143">
        <v>2466204.7170410156</v>
      </c>
      <c r="AD6" s="143">
        <v>11392806.772460937</v>
      </c>
      <c r="AE6" s="143">
        <v>33733960.05859375</v>
      </c>
      <c r="AF6" s="143">
        <v>22110852.180786133</v>
      </c>
      <c r="AG6" s="143">
        <v>92613950.3671875</v>
      </c>
      <c r="AH6" s="143">
        <v>15054960.499023437</v>
      </c>
      <c r="AI6" s="143">
        <v>186156744.75488281</v>
      </c>
      <c r="AJ6" s="143">
        <v>3006899.0841064453</v>
      </c>
      <c r="AK6" s="143">
        <v>56616078.9375</v>
      </c>
      <c r="AL6" s="143">
        <v>59336767.694824219</v>
      </c>
      <c r="AM6" s="143">
        <v>126197482.16796875</v>
      </c>
      <c r="AN6" s="143">
        <v>91497871.640625</v>
      </c>
      <c r="AO6" s="143">
        <v>34777583.627929687</v>
      </c>
    </row>
    <row r="7" spans="1:41">
      <c r="A7" s="131"/>
      <c r="B7" s="131" t="s">
        <v>351</v>
      </c>
      <c r="C7" s="143">
        <v>7931744.55859375</v>
      </c>
      <c r="D7" s="143">
        <v>348333.80078125</v>
      </c>
      <c r="E7" s="143">
        <v>750197.9609375</v>
      </c>
      <c r="F7" s="143">
        <v>5133943.771484375</v>
      </c>
      <c r="G7" s="143">
        <v>2462811.8984375</v>
      </c>
      <c r="H7" s="143">
        <v>5437019.6982421875</v>
      </c>
      <c r="I7" s="143">
        <v>6395106.515625</v>
      </c>
      <c r="J7" s="143">
        <v>11818520.4453125</v>
      </c>
      <c r="K7" s="143">
        <v>16945622.1875</v>
      </c>
      <c r="L7" s="143">
        <v>74128968.42578125</v>
      </c>
      <c r="M7" s="143">
        <v>42407518.609375</v>
      </c>
      <c r="N7" s="143">
        <v>75035914.94140625</v>
      </c>
      <c r="O7" s="143">
        <v>37652127.578125</v>
      </c>
      <c r="P7" s="143">
        <v>28470173.953125</v>
      </c>
      <c r="Q7" s="143">
        <v>34243836.69140625</v>
      </c>
      <c r="R7" s="143">
        <v>59932166.7734375</v>
      </c>
      <c r="S7" s="143">
        <v>26618074.71875</v>
      </c>
      <c r="T7" s="143">
        <v>52873520.4453125</v>
      </c>
      <c r="U7" s="143">
        <v>28463523.875</v>
      </c>
      <c r="V7" s="143">
        <v>33595880.11328125</v>
      </c>
      <c r="W7" s="143">
        <v>0</v>
      </c>
      <c r="X7" s="143">
        <v>1879734.859375</v>
      </c>
      <c r="Y7" s="143">
        <v>110816151.44140625</v>
      </c>
      <c r="Z7" s="143">
        <v>144164164.90625</v>
      </c>
      <c r="AA7" s="143">
        <v>8474524.5625</v>
      </c>
      <c r="AB7" s="143">
        <v>155088701.27636719</v>
      </c>
      <c r="AC7" s="143">
        <v>122505029.8125</v>
      </c>
      <c r="AD7" s="143">
        <v>6300554.4375</v>
      </c>
      <c r="AE7" s="143">
        <v>41408750.9765625</v>
      </c>
      <c r="AF7" s="143">
        <v>42460891.1875</v>
      </c>
      <c r="AG7" s="143">
        <v>7783162.5625</v>
      </c>
      <c r="AH7" s="143">
        <v>7271759.78125</v>
      </c>
      <c r="AI7" s="143">
        <v>1646812.4296875</v>
      </c>
      <c r="AJ7" s="143">
        <v>429339.041015625</v>
      </c>
      <c r="AK7" s="143">
        <v>18367620.49609375</v>
      </c>
      <c r="AL7" s="143">
        <v>40801617.796875</v>
      </c>
      <c r="AM7" s="143">
        <v>0</v>
      </c>
      <c r="AN7" s="143">
        <v>83611481.5</v>
      </c>
      <c r="AO7" s="143">
        <v>24374988.875</v>
      </c>
    </row>
    <row r="8" spans="1:41">
      <c r="A8" s="131"/>
      <c r="B8" s="131" t="s">
        <v>352</v>
      </c>
      <c r="C8" s="143">
        <v>599346.1494140625</v>
      </c>
      <c r="D8" s="143">
        <v>0</v>
      </c>
      <c r="E8" s="143">
        <v>600744.443359375</v>
      </c>
      <c r="F8" s="143">
        <v>155152.9658203125</v>
      </c>
      <c r="G8" s="143">
        <v>0</v>
      </c>
      <c r="H8" s="143">
        <v>1841006.4296875</v>
      </c>
      <c r="I8" s="143">
        <v>1891278.578125</v>
      </c>
      <c r="J8" s="143">
        <v>3556112.158203125</v>
      </c>
      <c r="K8" s="143">
        <v>2578664.9765625</v>
      </c>
      <c r="L8" s="143">
        <v>6664310.294921875</v>
      </c>
      <c r="M8" s="143">
        <v>5262379.875</v>
      </c>
      <c r="N8" s="143">
        <v>5025886.296875</v>
      </c>
      <c r="O8" s="143">
        <v>11998470.044921875</v>
      </c>
      <c r="P8" s="143">
        <v>2514002.61328125</v>
      </c>
      <c r="Q8" s="143">
        <v>2198238.130859375</v>
      </c>
      <c r="R8" s="143">
        <v>21104246.3203125</v>
      </c>
      <c r="S8" s="143">
        <v>5392836.7294921875</v>
      </c>
      <c r="T8" s="143">
        <v>22749028.01171875</v>
      </c>
      <c r="U8" s="143">
        <v>14002824.078125</v>
      </c>
      <c r="V8" s="143">
        <v>3525644.5625</v>
      </c>
      <c r="W8" s="143">
        <v>454372.4609375</v>
      </c>
      <c r="X8" s="143">
        <v>18098683.421875</v>
      </c>
      <c r="Y8" s="143">
        <v>9424367.9438476562</v>
      </c>
      <c r="Z8" s="143">
        <v>8331771.28515625</v>
      </c>
      <c r="AA8" s="143">
        <v>5614241.3359375</v>
      </c>
      <c r="AB8" s="143">
        <v>1378987.2890625</v>
      </c>
      <c r="AC8" s="143">
        <v>6428496.7314453125</v>
      </c>
      <c r="AD8" s="143">
        <v>0</v>
      </c>
      <c r="AE8" s="143">
        <v>11291127.640625</v>
      </c>
      <c r="AF8" s="143">
        <v>2245648.1328125</v>
      </c>
      <c r="AG8" s="143">
        <v>28368903.875</v>
      </c>
      <c r="AH8" s="143">
        <v>7547775.5546875</v>
      </c>
      <c r="AI8" s="143">
        <v>1832064.09375</v>
      </c>
      <c r="AJ8" s="143">
        <v>1324951.216796875</v>
      </c>
      <c r="AK8" s="143">
        <v>17717734.387695312</v>
      </c>
      <c r="AL8" s="143">
        <v>5367292.3359375</v>
      </c>
      <c r="AM8" s="143">
        <v>860019.4921875</v>
      </c>
      <c r="AN8" s="143">
        <v>968788.4140625</v>
      </c>
      <c r="AO8" s="143">
        <v>9509769.203125</v>
      </c>
    </row>
    <row r="9" spans="1:41">
      <c r="A9" s="131"/>
      <c r="B9" s="131" t="s">
        <v>353</v>
      </c>
      <c r="C9" s="143">
        <v>1461909.046875</v>
      </c>
      <c r="D9" s="143">
        <v>264415.818359375</v>
      </c>
      <c r="E9" s="143">
        <v>0</v>
      </c>
      <c r="F9" s="143">
        <v>2173037.5557861328</v>
      </c>
      <c r="G9" s="143">
        <v>2201140.5625</v>
      </c>
      <c r="H9" s="143">
        <v>4565915.8525390625</v>
      </c>
      <c r="I9" s="143">
        <v>123987.34545898438</v>
      </c>
      <c r="J9" s="143">
        <v>15017801.779785156</v>
      </c>
      <c r="K9" s="143">
        <v>8464099.2581787109</v>
      </c>
      <c r="L9" s="143">
        <v>40959391.403320312</v>
      </c>
      <c r="M9" s="143">
        <v>21278770.875</v>
      </c>
      <c r="N9" s="143">
        <v>14242475.969726562</v>
      </c>
      <c r="O9" s="143">
        <v>94288112.416015625</v>
      </c>
      <c r="P9" s="143">
        <v>11002349.306640625</v>
      </c>
      <c r="Q9" s="143">
        <v>14371979.008789062</v>
      </c>
      <c r="R9" s="143">
        <v>99661256.48046875</v>
      </c>
      <c r="S9" s="143">
        <v>103840286.61523437</v>
      </c>
      <c r="T9" s="143">
        <v>9802170.607421875</v>
      </c>
      <c r="U9" s="143">
        <v>87722678.328125</v>
      </c>
      <c r="V9" s="143">
        <v>36727.582214355469</v>
      </c>
      <c r="W9" s="143">
        <v>3300046.25</v>
      </c>
      <c r="X9" s="143">
        <v>48012961.4453125</v>
      </c>
      <c r="Y9" s="143">
        <v>12498737.473144531</v>
      </c>
      <c r="Z9" s="143">
        <v>50626287.930664062</v>
      </c>
      <c r="AA9" s="143">
        <v>7114517.125</v>
      </c>
      <c r="AB9" s="143">
        <v>114216091.79833984</v>
      </c>
      <c r="AC9" s="143">
        <v>10620168.761230469</v>
      </c>
      <c r="AD9" s="143">
        <v>107289817.359375</v>
      </c>
      <c r="AE9" s="143">
        <v>14169412.439453125</v>
      </c>
      <c r="AF9" s="143">
        <v>12733975.390625</v>
      </c>
      <c r="AG9" s="143">
        <v>110238133.34228516</v>
      </c>
      <c r="AH9" s="143">
        <v>13617675.375</v>
      </c>
      <c r="AI9" s="143">
        <v>41322254.6796875</v>
      </c>
      <c r="AJ9" s="143">
        <v>3042311.6484375</v>
      </c>
      <c r="AK9" s="143">
        <v>102880901.3671875</v>
      </c>
      <c r="AL9" s="143">
        <v>0</v>
      </c>
      <c r="AM9" s="143">
        <v>1661686.2025146484</v>
      </c>
      <c r="AN9" s="143">
        <v>42433859.59765625</v>
      </c>
      <c r="AO9" s="143">
        <v>45861304.09375</v>
      </c>
    </row>
    <row r="10" spans="1:41">
      <c r="A10" s="131"/>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row>
    <row r="11" spans="1:41">
      <c r="A11" s="131"/>
      <c r="B11" s="131" t="s">
        <v>354</v>
      </c>
      <c r="C11" s="144">
        <f>1.031*SUM(C6:C9)/1000000</f>
        <v>12.806104125068968</v>
      </c>
      <c r="D11" s="144">
        <f>1.031*SUM(D6:D9)/1000000</f>
        <v>0.95776798539431751</v>
      </c>
      <c r="E11" s="144">
        <f>1.031*SUM(E6:E9)/1000000</f>
        <v>1.7809517734898681</v>
      </c>
      <c r="F11" s="144">
        <f>1.031*SUM(F6:F9)/1000000</f>
        <v>12.078583642131104</v>
      </c>
      <c r="G11" s="145">
        <f t="shared" ref="G11:AO11" si="0">1.031*SUM(G6:G9)/1000000</f>
        <v>4.9967780358107907</v>
      </c>
      <c r="H11" s="145">
        <f t="shared" si="0"/>
        <v>13.805829942860351</v>
      </c>
      <c r="I11" s="145">
        <f t="shared" si="0"/>
        <v>17.536008935012084</v>
      </c>
      <c r="J11" s="145">
        <f t="shared" si="0"/>
        <v>34.052973186944087</v>
      </c>
      <c r="K11" s="145">
        <f t="shared" si="0"/>
        <v>67.915894579403925</v>
      </c>
      <c r="L11" s="145">
        <f t="shared" si="0"/>
        <v>166.16941301256151</v>
      </c>
      <c r="M11" s="145">
        <f t="shared" si="0"/>
        <v>77.81825257628519</v>
      </c>
      <c r="N11" s="145">
        <f t="shared" si="0"/>
        <v>127.95450044843392</v>
      </c>
      <c r="O11" s="145">
        <f t="shared" si="0"/>
        <v>175.44486804060548</v>
      </c>
      <c r="P11" s="145">
        <f t="shared" si="0"/>
        <v>109.46694723673924</v>
      </c>
      <c r="Q11" s="145">
        <f t="shared" si="0"/>
        <v>90.870403833757649</v>
      </c>
      <c r="R11" s="145">
        <f t="shared" si="0"/>
        <v>216.45665332845408</v>
      </c>
      <c r="S11" s="145">
        <f t="shared" si="0"/>
        <v>148.41582875482698</v>
      </c>
      <c r="T11" s="145">
        <f t="shared" si="0"/>
        <v>133.51917017426365</v>
      </c>
      <c r="U11" s="145">
        <f t="shared" si="0"/>
        <v>224.58607556278125</v>
      </c>
      <c r="V11" s="145">
        <f t="shared" si="0"/>
        <v>63.436837505430965</v>
      </c>
      <c r="W11" s="145">
        <f t="shared" si="0"/>
        <v>54.495286148149411</v>
      </c>
      <c r="X11" s="145">
        <f t="shared" si="0"/>
        <v>93.263217466694329</v>
      </c>
      <c r="Y11" s="145">
        <f t="shared" si="0"/>
        <v>190.25934842763499</v>
      </c>
      <c r="Z11" s="145">
        <f t="shared" si="0"/>
        <v>240.45355040870214</v>
      </c>
      <c r="AA11" s="145">
        <f t="shared" si="0"/>
        <v>52.340972297980464</v>
      </c>
      <c r="AB11" s="145">
        <f t="shared" si="0"/>
        <v>283.18946745196627</v>
      </c>
      <c r="AC11" s="145">
        <f t="shared" si="0"/>
        <v>146.42251692290552</v>
      </c>
      <c r="AD11" s="145">
        <f t="shared" si="0"/>
        <v>128.85765710498535</v>
      </c>
      <c r="AE11" s="145">
        <f t="shared" si="0"/>
        <v>103.72195189980664</v>
      </c>
      <c r="AF11" s="145">
        <f t="shared" si="0"/>
        <v>82.017459265367066</v>
      </c>
      <c r="AG11" s="145">
        <f t="shared" si="0"/>
        <v>246.41327880152878</v>
      </c>
      <c r="AH11" s="145">
        <f t="shared" si="0"/>
        <v>44.840428517469725</v>
      </c>
      <c r="AI11" s="145">
        <f t="shared" si="0"/>
        <v>238.11757011270603</v>
      </c>
      <c r="AJ11" s="145">
        <f t="shared" si="0"/>
        <v>8.0454095210574952</v>
      </c>
      <c r="AK11" s="145">
        <f t="shared" si="0"/>
        <v>201.64538757931933</v>
      </c>
      <c r="AL11" s="145">
        <f t="shared" si="0"/>
        <v>108.77635384029345</v>
      </c>
      <c r="AM11" s="145">
        <f t="shared" si="0"/>
        <v>132.70948268641368</v>
      </c>
      <c r="AN11" s="145">
        <f t="shared" si="0"/>
        <v>225.2858731880664</v>
      </c>
      <c r="AO11" s="145">
        <f t="shared" si="0"/>
        <v>118.07387881959863</v>
      </c>
    </row>
    <row r="12" spans="1:41">
      <c r="A12" s="131"/>
      <c r="B12" s="131" t="s">
        <v>355</v>
      </c>
      <c r="C12" s="144">
        <f>-C11</f>
        <v>-12.806104125068968</v>
      </c>
      <c r="D12" s="144">
        <f t="shared" ref="D12:AO12" si="1">-D11</f>
        <v>-0.95776798539431751</v>
      </c>
      <c r="E12" s="144">
        <f t="shared" si="1"/>
        <v>-1.7809517734898681</v>
      </c>
      <c r="F12" s="144">
        <f t="shared" si="1"/>
        <v>-12.078583642131104</v>
      </c>
      <c r="G12" s="146">
        <f t="shared" si="1"/>
        <v>-4.9967780358107907</v>
      </c>
      <c r="H12" s="146">
        <f t="shared" si="1"/>
        <v>-13.805829942860351</v>
      </c>
      <c r="I12" s="146">
        <f t="shared" si="1"/>
        <v>-17.536008935012084</v>
      </c>
      <c r="J12" s="146">
        <f t="shared" si="1"/>
        <v>-34.052973186944087</v>
      </c>
      <c r="K12" s="146">
        <f t="shared" si="1"/>
        <v>-67.915894579403925</v>
      </c>
      <c r="L12" s="146">
        <f t="shared" si="1"/>
        <v>-166.16941301256151</v>
      </c>
      <c r="M12" s="146">
        <f t="shared" si="1"/>
        <v>-77.81825257628519</v>
      </c>
      <c r="N12" s="146">
        <f t="shared" si="1"/>
        <v>-127.95450044843392</v>
      </c>
      <c r="O12" s="146">
        <f t="shared" si="1"/>
        <v>-175.44486804060548</v>
      </c>
      <c r="P12" s="146">
        <f t="shared" si="1"/>
        <v>-109.46694723673924</v>
      </c>
      <c r="Q12" s="146">
        <f t="shared" si="1"/>
        <v>-90.870403833757649</v>
      </c>
      <c r="R12" s="146">
        <f t="shared" si="1"/>
        <v>-216.45665332845408</v>
      </c>
      <c r="S12" s="146">
        <f t="shared" si="1"/>
        <v>-148.41582875482698</v>
      </c>
      <c r="T12" s="146">
        <f t="shared" si="1"/>
        <v>-133.51917017426365</v>
      </c>
      <c r="U12" s="146">
        <f t="shared" si="1"/>
        <v>-224.58607556278125</v>
      </c>
      <c r="V12" s="146">
        <f t="shared" si="1"/>
        <v>-63.436837505430965</v>
      </c>
      <c r="W12" s="146">
        <f t="shared" si="1"/>
        <v>-54.495286148149411</v>
      </c>
      <c r="X12" s="146">
        <f t="shared" si="1"/>
        <v>-93.263217466694329</v>
      </c>
      <c r="Y12" s="146">
        <f t="shared" si="1"/>
        <v>-190.25934842763499</v>
      </c>
      <c r="Z12" s="146">
        <f t="shared" si="1"/>
        <v>-240.45355040870214</v>
      </c>
      <c r="AA12" s="146">
        <f t="shared" si="1"/>
        <v>-52.340972297980464</v>
      </c>
      <c r="AB12" s="146">
        <f t="shared" si="1"/>
        <v>-283.18946745196627</v>
      </c>
      <c r="AC12" s="146">
        <f t="shared" si="1"/>
        <v>-146.42251692290552</v>
      </c>
      <c r="AD12" s="146">
        <f t="shared" si="1"/>
        <v>-128.85765710498535</v>
      </c>
      <c r="AE12" s="146">
        <f t="shared" si="1"/>
        <v>-103.72195189980664</v>
      </c>
      <c r="AF12" s="146">
        <f t="shared" si="1"/>
        <v>-82.017459265367066</v>
      </c>
      <c r="AG12" s="146">
        <f t="shared" si="1"/>
        <v>-246.41327880152878</v>
      </c>
      <c r="AH12" s="146">
        <f t="shared" si="1"/>
        <v>-44.840428517469725</v>
      </c>
      <c r="AI12" s="146">
        <f t="shared" si="1"/>
        <v>-238.11757011270603</v>
      </c>
      <c r="AJ12" s="146">
        <f t="shared" si="1"/>
        <v>-8.0454095210574952</v>
      </c>
      <c r="AK12" s="146">
        <f t="shared" si="1"/>
        <v>-201.64538757931933</v>
      </c>
      <c r="AL12" s="146">
        <f t="shared" si="1"/>
        <v>-108.77635384029345</v>
      </c>
      <c r="AM12" s="146">
        <f t="shared" si="1"/>
        <v>-132.70948268641368</v>
      </c>
      <c r="AN12" s="146">
        <f t="shared" si="1"/>
        <v>-225.2858731880664</v>
      </c>
      <c r="AO12" s="146">
        <f t="shared" si="1"/>
        <v>-118.07387881959863</v>
      </c>
    </row>
    <row r="13" spans="1:41">
      <c r="A13" s="131"/>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row>
    <row r="14" spans="1:41">
      <c r="A14" s="131"/>
      <c r="B14" s="142" t="s">
        <v>356</v>
      </c>
      <c r="C14" s="131">
        <v>2012</v>
      </c>
      <c r="D14" s="131">
        <v>2013</v>
      </c>
      <c r="E14" s="131">
        <v>2014</v>
      </c>
      <c r="F14" s="131">
        <v>2015</v>
      </c>
      <c r="G14" s="131">
        <v>2016</v>
      </c>
      <c r="H14" s="131">
        <v>2017</v>
      </c>
      <c r="I14" s="131">
        <v>2018</v>
      </c>
      <c r="J14" s="131">
        <v>2019</v>
      </c>
      <c r="K14" s="131">
        <v>2020</v>
      </c>
      <c r="L14" s="131">
        <v>2021</v>
      </c>
      <c r="M14" s="131">
        <v>2022</v>
      </c>
      <c r="N14" s="131">
        <v>2023</v>
      </c>
      <c r="O14" s="131">
        <v>2024</v>
      </c>
      <c r="P14" s="131">
        <v>2025</v>
      </c>
      <c r="Q14" s="131">
        <v>2026</v>
      </c>
      <c r="R14" s="131">
        <v>2027</v>
      </c>
      <c r="S14" s="131">
        <v>2028</v>
      </c>
      <c r="T14" s="131">
        <v>2029</v>
      </c>
      <c r="U14" s="131">
        <v>2030</v>
      </c>
      <c r="V14" s="131">
        <v>2031</v>
      </c>
      <c r="W14" s="131">
        <v>2032</v>
      </c>
      <c r="X14" s="131">
        <v>2033</v>
      </c>
      <c r="Y14" s="131">
        <v>2034</v>
      </c>
      <c r="Z14" s="131">
        <v>2035</v>
      </c>
      <c r="AA14" s="131">
        <v>2036</v>
      </c>
      <c r="AB14" s="131">
        <v>2037</v>
      </c>
      <c r="AC14" s="131">
        <v>2038</v>
      </c>
      <c r="AD14" s="131">
        <v>2039</v>
      </c>
      <c r="AE14" s="131">
        <v>2040</v>
      </c>
      <c r="AF14" s="131">
        <v>2041</v>
      </c>
      <c r="AG14" s="131">
        <v>2042</v>
      </c>
      <c r="AH14" s="131">
        <v>2043</v>
      </c>
      <c r="AI14" s="131">
        <v>2044</v>
      </c>
      <c r="AJ14" s="131">
        <v>2045</v>
      </c>
      <c r="AK14" s="131">
        <v>2046</v>
      </c>
      <c r="AL14" s="131">
        <v>2047</v>
      </c>
      <c r="AM14" s="131">
        <v>2048</v>
      </c>
      <c r="AN14" s="131">
        <v>2049</v>
      </c>
      <c r="AO14" s="131">
        <v>2050</v>
      </c>
    </row>
    <row r="15" spans="1:41">
      <c r="A15" s="131"/>
      <c r="B15" s="131" t="s">
        <v>350</v>
      </c>
      <c r="C15" s="143">
        <v>10508.982279777527</v>
      </c>
      <c r="D15" s="143">
        <v>10508.982279777527</v>
      </c>
      <c r="E15" s="143">
        <v>12386.901976108551</v>
      </c>
      <c r="F15" s="143">
        <v>33291.41179895401</v>
      </c>
      <c r="G15" s="143">
        <v>34035.634893894196</v>
      </c>
      <c r="H15" s="143">
        <v>41118.515893936157</v>
      </c>
      <c r="I15" s="143">
        <v>78673.75528717041</v>
      </c>
      <c r="J15" s="143">
        <v>89467.044319152832</v>
      </c>
      <c r="K15" s="143">
        <v>256898.86110305786</v>
      </c>
      <c r="L15" s="143">
        <v>424440.29241371155</v>
      </c>
      <c r="M15" s="143">
        <v>452265.05809020996</v>
      </c>
      <c r="N15" s="143">
        <v>578219.11655426025</v>
      </c>
      <c r="O15" s="143">
        <v>689966.58935546875</v>
      </c>
      <c r="P15" s="143">
        <v>940627.76812744141</v>
      </c>
      <c r="Q15" s="143">
        <v>1089328.1839294434</v>
      </c>
      <c r="R15" s="143">
        <v>1201552.1324462891</v>
      </c>
      <c r="S15" s="143">
        <v>1230824.3389587402</v>
      </c>
      <c r="T15" s="143">
        <v>1346724.1602783203</v>
      </c>
      <c r="U15" s="143">
        <v>1702796.9678955078</v>
      </c>
      <c r="V15" s="143">
        <v>1796490.4488525391</v>
      </c>
      <c r="W15" s="143">
        <v>1970281.78515625</v>
      </c>
      <c r="X15" s="143">
        <v>2058483.6422119141</v>
      </c>
      <c r="Y15" s="143">
        <v>2259256.0180664062</v>
      </c>
      <c r="Z15" s="143">
        <v>2374449.048828125</v>
      </c>
      <c r="AA15" s="143">
        <v>2486151.0123748779</v>
      </c>
      <c r="AB15" s="143">
        <v>2498667.5287322998</v>
      </c>
      <c r="AC15" s="143">
        <v>2507513.4205780029</v>
      </c>
      <c r="AD15" s="143">
        <v>2548943.0775604248</v>
      </c>
      <c r="AE15" s="143">
        <v>2650774.5975799561</v>
      </c>
      <c r="AF15" s="143">
        <v>2728917.1317596436</v>
      </c>
      <c r="AG15" s="143">
        <v>3053064.7936248779</v>
      </c>
      <c r="AH15" s="143">
        <v>3104845.4151916504</v>
      </c>
      <c r="AI15" s="143">
        <v>3646100.9897460938</v>
      </c>
      <c r="AJ15" s="143">
        <v>3656229.8845214844</v>
      </c>
      <c r="AK15" s="143">
        <v>3844525.9406738281</v>
      </c>
      <c r="AL15" s="143">
        <v>4039369.7824707031</v>
      </c>
      <c r="AM15" s="143">
        <v>4362080.5059814453</v>
      </c>
      <c r="AN15" s="143">
        <v>4654962.7159423828</v>
      </c>
      <c r="AO15" s="143">
        <v>4764161.1036376953</v>
      </c>
    </row>
    <row r="16" spans="1:41">
      <c r="A16" s="131"/>
      <c r="B16" s="131" t="s">
        <v>351</v>
      </c>
      <c r="C16" s="143">
        <v>32277.584289550781</v>
      </c>
      <c r="D16" s="143">
        <v>33741.953826904297</v>
      </c>
      <c r="E16" s="143">
        <v>33741.953826904297</v>
      </c>
      <c r="F16" s="143">
        <v>55012.666717529297</v>
      </c>
      <c r="G16" s="143">
        <v>59405.774932861328</v>
      </c>
      <c r="H16" s="143">
        <v>84437.685302734375</v>
      </c>
      <c r="I16" s="143">
        <v>107352.37091064453</v>
      </c>
      <c r="J16" s="143">
        <v>160756.375</v>
      </c>
      <c r="K16" s="143">
        <v>237478.50262451172</v>
      </c>
      <c r="L16" s="143">
        <v>561386.37567138672</v>
      </c>
      <c r="M16" s="143">
        <v>749391.57934570312</v>
      </c>
      <c r="N16" s="143">
        <v>1078495.337890625</v>
      </c>
      <c r="O16" s="143">
        <v>1212689.0419921875</v>
      </c>
      <c r="P16" s="143">
        <v>1332807.8315429688</v>
      </c>
      <c r="Q16" s="143">
        <v>1463897.3481445313</v>
      </c>
      <c r="R16" s="143">
        <v>1652485.552734375</v>
      </c>
      <c r="S16" s="143">
        <v>1743909.7431640625</v>
      </c>
      <c r="T16" s="143">
        <v>1953649.8986816406</v>
      </c>
      <c r="U16" s="143">
        <v>2066999.2885742188</v>
      </c>
      <c r="V16" s="143">
        <v>2200227.5532226562</v>
      </c>
      <c r="W16" s="143">
        <v>2200227.5532226562</v>
      </c>
      <c r="X16" s="143">
        <v>2207606.8188476562</v>
      </c>
      <c r="Y16" s="143">
        <v>2618369.478515625</v>
      </c>
      <c r="Z16" s="143">
        <v>3170069.572265625</v>
      </c>
      <c r="AA16" s="143">
        <v>3202088.9560546875</v>
      </c>
      <c r="AB16" s="143">
        <v>3679141.4599609375</v>
      </c>
      <c r="AC16" s="143">
        <v>4089288.5732421875</v>
      </c>
      <c r="AD16" s="143">
        <v>4089288.5732421875</v>
      </c>
      <c r="AE16" s="143">
        <v>4205437.068359375</v>
      </c>
      <c r="AF16" s="143">
        <v>4355955.865234375</v>
      </c>
      <c r="AG16" s="143">
        <v>4383196.416015625</v>
      </c>
      <c r="AH16" s="143">
        <v>4408324.623046875</v>
      </c>
      <c r="AI16" s="143">
        <v>4413943.1962890625</v>
      </c>
      <c r="AJ16" s="143">
        <v>4413943.1962890625</v>
      </c>
      <c r="AK16" s="143">
        <v>4475030.8046875</v>
      </c>
      <c r="AL16" s="143">
        <v>4602075.8125</v>
      </c>
      <c r="AM16" s="143">
        <v>4602075.8125</v>
      </c>
      <c r="AN16" s="143">
        <v>4869715.0695800781</v>
      </c>
      <c r="AO16" s="143">
        <v>4946749.8078613281</v>
      </c>
    </row>
    <row r="17" spans="1:41">
      <c r="A17" s="131"/>
      <c r="B17" s="131" t="s">
        <v>352</v>
      </c>
      <c r="C17" s="143">
        <v>2333.6831130981445</v>
      </c>
      <c r="D17" s="143">
        <v>2333.6831130981445</v>
      </c>
      <c r="E17" s="143">
        <v>4667.3662261962891</v>
      </c>
      <c r="F17" s="143">
        <v>5308.488883972168</v>
      </c>
      <c r="G17" s="143">
        <v>5308.488883972168</v>
      </c>
      <c r="H17" s="143">
        <v>14136.587532043457</v>
      </c>
      <c r="I17" s="143">
        <v>21137.637046813965</v>
      </c>
      <c r="J17" s="143">
        <v>35365.494079589844</v>
      </c>
      <c r="K17" s="143">
        <v>47262.097961425781</v>
      </c>
      <c r="L17" s="143">
        <v>73146.540069580078</v>
      </c>
      <c r="M17" s="143">
        <v>92984.524749755859</v>
      </c>
      <c r="N17" s="143">
        <v>110669.23327636719</v>
      </c>
      <c r="O17" s="143">
        <v>162796.95849609375</v>
      </c>
      <c r="P17" s="143">
        <v>167103.39575195312</v>
      </c>
      <c r="Q17" s="143">
        <v>175838.0419921875</v>
      </c>
      <c r="R17" s="143">
        <v>258921.74584960938</v>
      </c>
      <c r="S17" s="143">
        <v>281081.29711914063</v>
      </c>
      <c r="T17" s="143">
        <v>355902.72253417969</v>
      </c>
      <c r="U17" s="143">
        <v>408343.79797363281</v>
      </c>
      <c r="V17" s="143">
        <v>422542.12365722656</v>
      </c>
      <c r="W17" s="143">
        <v>424348.79846191406</v>
      </c>
      <c r="X17" s="143">
        <v>493901.21252441406</v>
      </c>
      <c r="Y17" s="143">
        <v>529213.41271972656</v>
      </c>
      <c r="Z17" s="143">
        <v>557593.54504394531</v>
      </c>
      <c r="AA17" s="143">
        <v>578806.1962890625</v>
      </c>
      <c r="AB17" s="143">
        <v>578806.1962890625</v>
      </c>
      <c r="AC17" s="143">
        <v>602369.70263671875</v>
      </c>
      <c r="AD17" s="143">
        <v>602369.70263671875</v>
      </c>
      <c r="AE17" s="143">
        <v>610577.19140625</v>
      </c>
      <c r="AF17" s="143">
        <v>618537.74072265625</v>
      </c>
      <c r="AG17" s="143">
        <v>717828.07177734375</v>
      </c>
      <c r="AH17" s="143">
        <v>728260.55810546875</v>
      </c>
      <c r="AI17" s="143">
        <v>734511.14404296875</v>
      </c>
      <c r="AJ17" s="143">
        <v>734511.14404296875</v>
      </c>
      <c r="AK17" s="143">
        <v>793437.32861328125</v>
      </c>
      <c r="AL17" s="143">
        <v>811061.86083984375</v>
      </c>
      <c r="AM17" s="143">
        <v>813850.11181640625</v>
      </c>
      <c r="AN17" s="143">
        <v>816951.17333984375</v>
      </c>
      <c r="AO17" s="143">
        <v>836164.09033203125</v>
      </c>
    </row>
    <row r="18" spans="1:41">
      <c r="A18" s="131"/>
      <c r="B18" s="131" t="s">
        <v>353</v>
      </c>
      <c r="C18" s="143">
        <v>5621.4654846191406</v>
      </c>
      <c r="D18" s="143">
        <v>6733.0498847961426</v>
      </c>
      <c r="E18" s="143">
        <v>6733.0498847961426</v>
      </c>
      <c r="F18" s="143">
        <v>17413.471538543701</v>
      </c>
      <c r="G18" s="143">
        <v>26396.861034393311</v>
      </c>
      <c r="H18" s="143">
        <v>45993.487915039063</v>
      </c>
      <c r="I18" s="143">
        <v>46489.025611877441</v>
      </c>
      <c r="J18" s="143">
        <v>111406.87241744995</v>
      </c>
      <c r="K18" s="143">
        <v>147372.35369491577</v>
      </c>
      <c r="L18" s="143">
        <v>316804.1476020813</v>
      </c>
      <c r="M18" s="143">
        <v>404861.97569656372</v>
      </c>
      <c r="N18" s="143">
        <v>460275.53931045532</v>
      </c>
      <c r="O18" s="143">
        <v>830457.36256408691</v>
      </c>
      <c r="P18" s="143">
        <v>872556.62487792969</v>
      </c>
      <c r="Q18" s="143">
        <v>925552.57064819336</v>
      </c>
      <c r="R18" s="143">
        <v>1342982.1850280762</v>
      </c>
      <c r="S18" s="143">
        <v>1766023.9525756836</v>
      </c>
      <c r="T18" s="143">
        <v>1800724.0709228516</v>
      </c>
      <c r="U18" s="143">
        <v>2145861.4227294922</v>
      </c>
      <c r="V18" s="143">
        <v>2145861.4227294922</v>
      </c>
      <c r="W18" s="143">
        <v>2158982.7742919922</v>
      </c>
      <c r="X18" s="143">
        <v>2305265.7258300781</v>
      </c>
      <c r="Y18" s="143">
        <v>2314596.5161132812</v>
      </c>
      <c r="Z18" s="143">
        <v>2489747.8768310547</v>
      </c>
      <c r="AA18" s="143">
        <v>2516628.9165039063</v>
      </c>
      <c r="AB18" s="143">
        <v>2942384.0107421875</v>
      </c>
      <c r="AC18" s="143">
        <v>2942384.0107421875</v>
      </c>
      <c r="AD18" s="143">
        <v>3269970.1057128906</v>
      </c>
      <c r="AE18" s="143">
        <v>3319264.9000244141</v>
      </c>
      <c r="AF18" s="143">
        <v>3362058.9304199219</v>
      </c>
      <c r="AG18" s="143">
        <v>3735374.9189453125</v>
      </c>
      <c r="AH18" s="143">
        <v>3782431.7705078125</v>
      </c>
      <c r="AI18" s="143">
        <v>3923413.8056640625</v>
      </c>
      <c r="AJ18" s="143">
        <v>3933661.935546875</v>
      </c>
      <c r="AK18" s="143">
        <v>4275829.2908935547</v>
      </c>
      <c r="AL18" s="143">
        <v>4275829.2908935547</v>
      </c>
      <c r="AM18" s="143">
        <v>4280919.5623779297</v>
      </c>
      <c r="AN18" s="143">
        <v>4416748.9769287109</v>
      </c>
      <c r="AO18" s="143">
        <v>4561690.1146240234</v>
      </c>
    </row>
    <row r="19" spans="1:41">
      <c r="A19" s="131"/>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row>
    <row r="20" spans="1:41">
      <c r="A20" s="131"/>
      <c r="B20" s="131" t="s">
        <v>357</v>
      </c>
      <c r="C20" s="144">
        <f>1.031*SUM(C15:C18)/1000000</f>
        <v>5.2314708337224E-2</v>
      </c>
      <c r="D20" s="144">
        <f>1.031*SUM(D15:D18)/1000000</f>
        <v>5.4970516846817967E-2</v>
      </c>
      <c r="E20" s="144">
        <f>1.031*SUM(E15:E18)/1000000</f>
        <v>5.931267934333944E-2</v>
      </c>
      <c r="F20" s="144">
        <f>1.031*SUM(F15:F18)/1000000</f>
        <v>0.11446784614610815</v>
      </c>
      <c r="G20" s="145">
        <f t="shared" ref="G20:AO20" si="2">1.031*SUM(G15:G18)/1000000</f>
        <v>0.12902630929721975</v>
      </c>
      <c r="H20" s="145">
        <f t="shared" si="2"/>
        <v>0.19144255121970941</v>
      </c>
      <c r="I20" s="145">
        <f t="shared" si="2"/>
        <v>0.261516025311058</v>
      </c>
      <c r="J20" s="145">
        <f t="shared" si="2"/>
        <v>0.40930265517649456</v>
      </c>
      <c r="K20" s="145">
        <f t="shared" si="2"/>
        <v>0.71037118166081237</v>
      </c>
      <c r="L20" s="145">
        <f t="shared" si="2"/>
        <v>1.4184264537852189</v>
      </c>
      <c r="M20" s="145">
        <f t="shared" si="2"/>
        <v>1.7521877351565818</v>
      </c>
      <c r="N20" s="145">
        <f t="shared" si="2"/>
        <v>2.2967166630696907</v>
      </c>
      <c r="O20" s="145">
        <f t="shared" si="2"/>
        <v>2.9856831609324792</v>
      </c>
      <c r="P20" s="145">
        <f t="shared" si="2"/>
        <v>3.4158015845296021</v>
      </c>
      <c r="Q20" s="145">
        <f t="shared" si="2"/>
        <v>3.7679092452005003</v>
      </c>
      <c r="R20" s="145">
        <f t="shared" si="2"/>
        <v>4.5940758061561588</v>
      </c>
      <c r="S20" s="145">
        <f t="shared" si="2"/>
        <v>5.1775163511039723</v>
      </c>
      <c r="T20" s="145">
        <f t="shared" si="2"/>
        <v>5.6261678788419189</v>
      </c>
      <c r="U20" s="145">
        <f t="shared" si="2"/>
        <v>6.5200455229652095</v>
      </c>
      <c r="V20" s="145">
        <f t="shared" si="2"/>
        <v>6.768640316464233</v>
      </c>
      <c r="W20" s="145">
        <f t="shared" si="2"/>
        <v>6.963209979377929</v>
      </c>
      <c r="X20" s="145">
        <f t="shared" si="2"/>
        <v>7.2842803787958976</v>
      </c>
      <c r="Y20" s="145">
        <f t="shared" si="2"/>
        <v>7.9607999236029041</v>
      </c>
      <c r="Z20" s="145">
        <f t="shared" si="2"/>
        <v>8.8582077043007796</v>
      </c>
      <c r="AA20" s="145">
        <f t="shared" si="2"/>
        <v>9.0559690087404334</v>
      </c>
      <c r="AB20" s="145">
        <f t="shared" si="2"/>
        <v>9.9996681707919457</v>
      </c>
      <c r="AC20" s="145">
        <f t="shared" si="2"/>
        <v>10.455943934122269</v>
      </c>
      <c r="AD20" s="145">
        <f t="shared" si="2"/>
        <v>10.836399174385939</v>
      </c>
      <c r="AE20" s="145">
        <f t="shared" si="2"/>
        <v>11.120421423848462</v>
      </c>
      <c r="AF20" s="145">
        <f t="shared" si="2"/>
        <v>11.40849922784883</v>
      </c>
      <c r="AG20" s="145">
        <f t="shared" si="2"/>
        <v>12.258037590574416</v>
      </c>
      <c r="AH20" s="145">
        <f t="shared" si="2"/>
        <v>12.396602100224213</v>
      </c>
      <c r="AI20" s="145">
        <f t="shared" si="2"/>
        <v>13.112226178950195</v>
      </c>
      <c r="AJ20" s="145">
        <f t="shared" si="2"/>
        <v>13.133234891372801</v>
      </c>
      <c r="AK20" s="145">
        <f t="shared" si="2"/>
        <v>13.803876889179076</v>
      </c>
      <c r="AL20" s="145">
        <f t="shared" si="2"/>
        <v>14.153915185851927</v>
      </c>
      <c r="AM20" s="145">
        <f t="shared" si="2"/>
        <v>14.494752698448728</v>
      </c>
      <c r="AN20" s="145">
        <f t="shared" si="2"/>
        <v>15.215887651800536</v>
      </c>
      <c r="AO20" s="145">
        <f t="shared" si="2"/>
        <v>15.577136835065184</v>
      </c>
    </row>
    <row r="21" spans="1:41">
      <c r="A21" s="131"/>
      <c r="B21" s="131" t="s">
        <v>358</v>
      </c>
      <c r="C21" s="144">
        <f>-C20</f>
        <v>-5.2314708337224E-2</v>
      </c>
      <c r="D21" s="144">
        <f t="shared" ref="D21:AO21" si="3">-D20</f>
        <v>-5.4970516846817967E-2</v>
      </c>
      <c r="E21" s="144">
        <f t="shared" si="3"/>
        <v>-5.931267934333944E-2</v>
      </c>
      <c r="F21" s="144">
        <f t="shared" si="3"/>
        <v>-0.11446784614610815</v>
      </c>
      <c r="G21" s="146">
        <f t="shared" si="3"/>
        <v>-0.12902630929721975</v>
      </c>
      <c r="H21" s="146">
        <f t="shared" si="3"/>
        <v>-0.19144255121970941</v>
      </c>
      <c r="I21" s="146">
        <f t="shared" si="3"/>
        <v>-0.261516025311058</v>
      </c>
      <c r="J21" s="146">
        <f t="shared" si="3"/>
        <v>-0.40930265517649456</v>
      </c>
      <c r="K21" s="146">
        <f t="shared" si="3"/>
        <v>-0.71037118166081237</v>
      </c>
      <c r="L21" s="146">
        <f t="shared" si="3"/>
        <v>-1.4184264537852189</v>
      </c>
      <c r="M21" s="146">
        <f t="shared" si="3"/>
        <v>-1.7521877351565818</v>
      </c>
      <c r="N21" s="146">
        <f t="shared" si="3"/>
        <v>-2.2967166630696907</v>
      </c>
      <c r="O21" s="146">
        <f t="shared" si="3"/>
        <v>-2.9856831609324792</v>
      </c>
      <c r="P21" s="146">
        <f t="shared" si="3"/>
        <v>-3.4158015845296021</v>
      </c>
      <c r="Q21" s="146">
        <f t="shared" si="3"/>
        <v>-3.7679092452005003</v>
      </c>
      <c r="R21" s="146">
        <f t="shared" si="3"/>
        <v>-4.5940758061561588</v>
      </c>
      <c r="S21" s="146">
        <f t="shared" si="3"/>
        <v>-5.1775163511039723</v>
      </c>
      <c r="T21" s="146">
        <f t="shared" si="3"/>
        <v>-5.6261678788419189</v>
      </c>
      <c r="U21" s="146">
        <f t="shared" si="3"/>
        <v>-6.5200455229652095</v>
      </c>
      <c r="V21" s="146">
        <f t="shared" si="3"/>
        <v>-6.768640316464233</v>
      </c>
      <c r="W21" s="146">
        <f t="shared" si="3"/>
        <v>-6.963209979377929</v>
      </c>
      <c r="X21" s="146">
        <f t="shared" si="3"/>
        <v>-7.2842803787958976</v>
      </c>
      <c r="Y21" s="146">
        <f t="shared" si="3"/>
        <v>-7.9607999236029041</v>
      </c>
      <c r="Z21" s="146">
        <f t="shared" si="3"/>
        <v>-8.8582077043007796</v>
      </c>
      <c r="AA21" s="146">
        <f t="shared" si="3"/>
        <v>-9.0559690087404334</v>
      </c>
      <c r="AB21" s="146">
        <f t="shared" si="3"/>
        <v>-9.9996681707919457</v>
      </c>
      <c r="AC21" s="146">
        <f t="shared" si="3"/>
        <v>-10.455943934122269</v>
      </c>
      <c r="AD21" s="146">
        <f t="shared" si="3"/>
        <v>-10.836399174385939</v>
      </c>
      <c r="AE21" s="146">
        <f t="shared" si="3"/>
        <v>-11.120421423848462</v>
      </c>
      <c r="AF21" s="146">
        <f t="shared" si="3"/>
        <v>-11.40849922784883</v>
      </c>
      <c r="AG21" s="146">
        <f t="shared" si="3"/>
        <v>-12.258037590574416</v>
      </c>
      <c r="AH21" s="146">
        <f t="shared" si="3"/>
        <v>-12.396602100224213</v>
      </c>
      <c r="AI21" s="146">
        <f t="shared" si="3"/>
        <v>-13.112226178950195</v>
      </c>
      <c r="AJ21" s="146">
        <f t="shared" si="3"/>
        <v>-13.133234891372801</v>
      </c>
      <c r="AK21" s="146">
        <f t="shared" si="3"/>
        <v>-13.803876889179076</v>
      </c>
      <c r="AL21" s="146">
        <f t="shared" si="3"/>
        <v>-14.153915185851927</v>
      </c>
      <c r="AM21" s="146">
        <f t="shared" si="3"/>
        <v>-14.494752698448728</v>
      </c>
      <c r="AN21" s="146">
        <f t="shared" si="3"/>
        <v>-15.215887651800536</v>
      </c>
      <c r="AO21" s="146">
        <f t="shared" si="3"/>
        <v>-15.577136835065184</v>
      </c>
    </row>
    <row r="22" spans="1:41">
      <c r="A22" s="131"/>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row>
    <row r="23" spans="1:41">
      <c r="A23" s="131"/>
      <c r="B23" s="142" t="s">
        <v>341</v>
      </c>
      <c r="C23" s="131">
        <v>2012</v>
      </c>
      <c r="D23" s="131">
        <v>2013</v>
      </c>
      <c r="E23" s="131">
        <v>2014</v>
      </c>
      <c r="F23" s="131">
        <v>2015</v>
      </c>
      <c r="G23" s="131">
        <v>2016</v>
      </c>
      <c r="H23" s="131">
        <v>2017</v>
      </c>
      <c r="I23" s="131">
        <v>2018</v>
      </c>
      <c r="J23" s="131">
        <v>2019</v>
      </c>
      <c r="K23" s="131">
        <v>2020</v>
      </c>
      <c r="L23" s="131">
        <v>2021</v>
      </c>
      <c r="M23" s="131">
        <v>2022</v>
      </c>
      <c r="N23" s="131">
        <v>2023</v>
      </c>
      <c r="O23" s="131">
        <v>2024</v>
      </c>
      <c r="P23" s="131">
        <v>2025</v>
      </c>
      <c r="Q23" s="131">
        <v>2026</v>
      </c>
      <c r="R23" s="131">
        <v>2027</v>
      </c>
      <c r="S23" s="131">
        <v>2028</v>
      </c>
      <c r="T23" s="131">
        <v>2029</v>
      </c>
      <c r="U23" s="131">
        <v>2030</v>
      </c>
      <c r="V23" s="131">
        <v>2031</v>
      </c>
      <c r="W23" s="131">
        <v>2032</v>
      </c>
      <c r="X23" s="131">
        <v>2033</v>
      </c>
      <c r="Y23" s="131">
        <v>2034</v>
      </c>
      <c r="Z23" s="131">
        <v>2035</v>
      </c>
      <c r="AA23" s="131">
        <v>2036</v>
      </c>
      <c r="AB23" s="131">
        <v>2037</v>
      </c>
      <c r="AC23" s="131">
        <v>2038</v>
      </c>
      <c r="AD23" s="131">
        <v>2039</v>
      </c>
      <c r="AE23" s="131">
        <v>2040</v>
      </c>
      <c r="AF23" s="131">
        <v>2041</v>
      </c>
      <c r="AG23" s="131">
        <v>2042</v>
      </c>
      <c r="AH23" s="131">
        <v>2043</v>
      </c>
      <c r="AI23" s="131">
        <v>2044</v>
      </c>
      <c r="AJ23" s="131">
        <v>2045</v>
      </c>
      <c r="AK23" s="131">
        <v>2046</v>
      </c>
      <c r="AL23" s="131">
        <v>2047</v>
      </c>
      <c r="AM23" s="131">
        <v>2048</v>
      </c>
      <c r="AN23" s="131">
        <v>2049</v>
      </c>
      <c r="AO23" s="131">
        <v>2050</v>
      </c>
    </row>
    <row r="24" spans="1:41">
      <c r="A24" s="131"/>
      <c r="B24" s="131" t="s">
        <v>350</v>
      </c>
      <c r="C24" s="143">
        <v>0</v>
      </c>
      <c r="D24" s="143">
        <v>0</v>
      </c>
      <c r="E24" s="143">
        <v>0</v>
      </c>
      <c r="F24" s="143">
        <v>0</v>
      </c>
      <c r="G24" s="143">
        <v>0</v>
      </c>
      <c r="H24" s="143">
        <v>0</v>
      </c>
      <c r="I24" s="143">
        <v>0</v>
      </c>
      <c r="J24" s="143">
        <v>0</v>
      </c>
      <c r="K24" s="143">
        <v>0</v>
      </c>
      <c r="L24" s="143">
        <v>0</v>
      </c>
      <c r="M24" s="143">
        <v>0</v>
      </c>
      <c r="N24" s="143">
        <v>0</v>
      </c>
      <c r="O24" s="143">
        <v>0</v>
      </c>
      <c r="P24" s="143">
        <v>0</v>
      </c>
      <c r="Q24" s="143">
        <v>0</v>
      </c>
      <c r="R24" s="143">
        <v>0</v>
      </c>
      <c r="S24" s="143">
        <v>0</v>
      </c>
      <c r="T24" s="143">
        <v>0</v>
      </c>
      <c r="U24" s="143">
        <v>0</v>
      </c>
      <c r="V24" s="143">
        <v>0</v>
      </c>
      <c r="W24" s="143">
        <v>0</v>
      </c>
      <c r="X24" s="143">
        <v>0</v>
      </c>
      <c r="Y24" s="143">
        <v>0</v>
      </c>
      <c r="Z24" s="143">
        <v>0</v>
      </c>
      <c r="AA24" s="143">
        <v>0</v>
      </c>
      <c r="AB24" s="143">
        <v>0</v>
      </c>
      <c r="AC24" s="143">
        <v>0</v>
      </c>
      <c r="AD24" s="143">
        <v>0</v>
      </c>
      <c r="AE24" s="143">
        <v>0</v>
      </c>
      <c r="AF24" s="143">
        <v>0</v>
      </c>
      <c r="AG24" s="143">
        <v>0</v>
      </c>
      <c r="AH24" s="143">
        <v>0</v>
      </c>
      <c r="AI24" s="143">
        <v>0</v>
      </c>
      <c r="AJ24" s="143">
        <v>0</v>
      </c>
      <c r="AK24" s="143">
        <v>0</v>
      </c>
      <c r="AL24" s="143">
        <v>0</v>
      </c>
      <c r="AM24" s="143">
        <v>0</v>
      </c>
      <c r="AN24" s="143">
        <v>0</v>
      </c>
      <c r="AO24" s="143">
        <v>0</v>
      </c>
    </row>
    <row r="25" spans="1:41">
      <c r="A25" s="131"/>
      <c r="B25" s="131" t="s">
        <v>351</v>
      </c>
      <c r="C25" s="143">
        <v>0</v>
      </c>
      <c r="D25" s="143">
        <v>0</v>
      </c>
      <c r="E25" s="143">
        <v>0</v>
      </c>
      <c r="F25" s="143">
        <v>0</v>
      </c>
      <c r="G25" s="143">
        <v>0</v>
      </c>
      <c r="H25" s="143">
        <v>0</v>
      </c>
      <c r="I25" s="143">
        <v>0</v>
      </c>
      <c r="J25" s="143">
        <v>0</v>
      </c>
      <c r="K25" s="143">
        <v>0</v>
      </c>
      <c r="L25" s="143">
        <v>0</v>
      </c>
      <c r="M25" s="143">
        <v>0</v>
      </c>
      <c r="N25" s="143">
        <v>0</v>
      </c>
      <c r="O25" s="143">
        <v>0</v>
      </c>
      <c r="P25" s="143">
        <v>0</v>
      </c>
      <c r="Q25" s="143">
        <v>0</v>
      </c>
      <c r="R25" s="143">
        <v>0</v>
      </c>
      <c r="S25" s="143">
        <v>0</v>
      </c>
      <c r="T25" s="143">
        <v>0</v>
      </c>
      <c r="U25" s="143">
        <v>0</v>
      </c>
      <c r="V25" s="143">
        <v>0</v>
      </c>
      <c r="W25" s="143">
        <v>0</v>
      </c>
      <c r="X25" s="143">
        <v>0</v>
      </c>
      <c r="Y25" s="143">
        <v>0</v>
      </c>
      <c r="Z25" s="143">
        <v>0</v>
      </c>
      <c r="AA25" s="143">
        <v>0</v>
      </c>
      <c r="AB25" s="143">
        <v>0</v>
      </c>
      <c r="AC25" s="143">
        <v>0</v>
      </c>
      <c r="AD25" s="143">
        <v>0</v>
      </c>
      <c r="AE25" s="143">
        <v>0</v>
      </c>
      <c r="AF25" s="143">
        <v>0</v>
      </c>
      <c r="AG25" s="143">
        <v>0</v>
      </c>
      <c r="AH25" s="143">
        <v>0</v>
      </c>
      <c r="AI25" s="143">
        <v>0</v>
      </c>
      <c r="AJ25" s="143">
        <v>0</v>
      </c>
      <c r="AK25" s="143">
        <v>0</v>
      </c>
      <c r="AL25" s="143">
        <v>0</v>
      </c>
      <c r="AM25" s="143">
        <v>0</v>
      </c>
      <c r="AN25" s="143">
        <v>0</v>
      </c>
      <c r="AO25" s="143">
        <v>0</v>
      </c>
    </row>
    <row r="26" spans="1:41">
      <c r="A26" s="131"/>
      <c r="B26" s="131" t="s">
        <v>352</v>
      </c>
      <c r="C26" s="143">
        <v>0</v>
      </c>
      <c r="D26" s="143">
        <v>0</v>
      </c>
      <c r="E26" s="143">
        <v>0</v>
      </c>
      <c r="F26" s="143">
        <v>0</v>
      </c>
      <c r="G26" s="143">
        <v>0</v>
      </c>
      <c r="H26" s="143">
        <v>0</v>
      </c>
      <c r="I26" s="143">
        <v>0</v>
      </c>
      <c r="J26" s="143">
        <v>0</v>
      </c>
      <c r="K26" s="143">
        <v>0</v>
      </c>
      <c r="L26" s="143">
        <v>0</v>
      </c>
      <c r="M26" s="143">
        <v>0</v>
      </c>
      <c r="N26" s="143">
        <v>0</v>
      </c>
      <c r="O26" s="143">
        <v>0</v>
      </c>
      <c r="P26" s="143">
        <v>0</v>
      </c>
      <c r="Q26" s="143">
        <v>0</v>
      </c>
      <c r="R26" s="143">
        <v>0</v>
      </c>
      <c r="S26" s="143">
        <v>0</v>
      </c>
      <c r="T26" s="143">
        <v>0</v>
      </c>
      <c r="U26" s="143">
        <v>0</v>
      </c>
      <c r="V26" s="143">
        <v>0</v>
      </c>
      <c r="W26" s="143">
        <v>0</v>
      </c>
      <c r="X26" s="143">
        <v>0</v>
      </c>
      <c r="Y26" s="143">
        <v>0</v>
      </c>
      <c r="Z26" s="143">
        <v>0</v>
      </c>
      <c r="AA26" s="143">
        <v>0</v>
      </c>
      <c r="AB26" s="143">
        <v>0</v>
      </c>
      <c r="AC26" s="143">
        <v>0</v>
      </c>
      <c r="AD26" s="143">
        <v>0</v>
      </c>
      <c r="AE26" s="143">
        <v>0</v>
      </c>
      <c r="AF26" s="143">
        <v>0</v>
      </c>
      <c r="AG26" s="143">
        <v>0</v>
      </c>
      <c r="AH26" s="143">
        <v>0</v>
      </c>
      <c r="AI26" s="143">
        <v>0</v>
      </c>
      <c r="AJ26" s="143">
        <v>0</v>
      </c>
      <c r="AK26" s="143">
        <v>0</v>
      </c>
      <c r="AL26" s="143">
        <v>0</v>
      </c>
      <c r="AM26" s="143">
        <v>0</v>
      </c>
      <c r="AN26" s="143">
        <v>0</v>
      </c>
      <c r="AO26" s="143">
        <v>0</v>
      </c>
    </row>
    <row r="27" spans="1:41">
      <c r="A27" s="131"/>
      <c r="B27" s="131" t="s">
        <v>353</v>
      </c>
      <c r="C27" s="143">
        <v>0</v>
      </c>
      <c r="D27" s="143">
        <v>0</v>
      </c>
      <c r="E27" s="143">
        <v>0</v>
      </c>
      <c r="F27" s="143">
        <v>0</v>
      </c>
      <c r="G27" s="143">
        <v>0</v>
      </c>
      <c r="H27" s="143">
        <v>0</v>
      </c>
      <c r="I27" s="143">
        <v>0</v>
      </c>
      <c r="J27" s="143">
        <v>0</v>
      </c>
      <c r="K27" s="143">
        <v>0</v>
      </c>
      <c r="L27" s="143">
        <v>0</v>
      </c>
      <c r="M27" s="143">
        <v>0</v>
      </c>
      <c r="N27" s="143">
        <v>0</v>
      </c>
      <c r="O27" s="143">
        <v>0</v>
      </c>
      <c r="P27" s="143">
        <v>0</v>
      </c>
      <c r="Q27" s="143">
        <v>0</v>
      </c>
      <c r="R27" s="143">
        <v>0</v>
      </c>
      <c r="S27" s="143">
        <v>0</v>
      </c>
      <c r="T27" s="143">
        <v>0</v>
      </c>
      <c r="U27" s="143">
        <v>0</v>
      </c>
      <c r="V27" s="143">
        <v>0</v>
      </c>
      <c r="W27" s="143">
        <v>0</v>
      </c>
      <c r="X27" s="143">
        <v>0</v>
      </c>
      <c r="Y27" s="143">
        <v>0</v>
      </c>
      <c r="Z27" s="143">
        <v>0</v>
      </c>
      <c r="AA27" s="143">
        <v>0</v>
      </c>
      <c r="AB27" s="143">
        <v>0</v>
      </c>
      <c r="AC27" s="143">
        <v>0</v>
      </c>
      <c r="AD27" s="143">
        <v>0</v>
      </c>
      <c r="AE27" s="143">
        <v>0</v>
      </c>
      <c r="AF27" s="143">
        <v>0</v>
      </c>
      <c r="AG27" s="143">
        <v>0</v>
      </c>
      <c r="AH27" s="143">
        <v>0</v>
      </c>
      <c r="AI27" s="143">
        <v>0</v>
      </c>
      <c r="AJ27" s="143">
        <v>0</v>
      </c>
      <c r="AK27" s="143">
        <v>0</v>
      </c>
      <c r="AL27" s="143">
        <v>0</v>
      </c>
      <c r="AM27" s="143">
        <v>0</v>
      </c>
      <c r="AN27" s="143">
        <v>0</v>
      </c>
      <c r="AO27" s="143">
        <v>0</v>
      </c>
    </row>
    <row r="28" spans="1:41">
      <c r="A28" s="131"/>
      <c r="B28" s="131"/>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row>
    <row r="29" spans="1:41">
      <c r="A29" s="131"/>
      <c r="B29" s="131" t="s">
        <v>359</v>
      </c>
      <c r="C29" s="144">
        <f>1.031*SUM(C24:C27)/1000000</f>
        <v>0</v>
      </c>
      <c r="D29" s="144">
        <f>1.031*SUM(D24:D27)/1000000</f>
        <v>0</v>
      </c>
      <c r="E29" s="144">
        <f>1.031*SUM(E24:E27)/1000000</f>
        <v>0</v>
      </c>
      <c r="F29" s="144">
        <f>1.031*SUM(F24:F27)/1000000</f>
        <v>0</v>
      </c>
      <c r="G29" s="145">
        <f t="shared" ref="G29:AO29" si="4">1.031*SUM(G24:G27)/1000000</f>
        <v>0</v>
      </c>
      <c r="H29" s="145">
        <f t="shared" si="4"/>
        <v>0</v>
      </c>
      <c r="I29" s="145">
        <f t="shared" si="4"/>
        <v>0</v>
      </c>
      <c r="J29" s="145">
        <f t="shared" si="4"/>
        <v>0</v>
      </c>
      <c r="K29" s="145">
        <f t="shared" si="4"/>
        <v>0</v>
      </c>
      <c r="L29" s="145">
        <f t="shared" si="4"/>
        <v>0</v>
      </c>
      <c r="M29" s="145">
        <f t="shared" si="4"/>
        <v>0</v>
      </c>
      <c r="N29" s="145">
        <f t="shared" si="4"/>
        <v>0</v>
      </c>
      <c r="O29" s="145">
        <f t="shared" si="4"/>
        <v>0</v>
      </c>
      <c r="P29" s="145">
        <f t="shared" si="4"/>
        <v>0</v>
      </c>
      <c r="Q29" s="145">
        <f t="shared" si="4"/>
        <v>0</v>
      </c>
      <c r="R29" s="145">
        <f t="shared" si="4"/>
        <v>0</v>
      </c>
      <c r="S29" s="145">
        <f t="shared" si="4"/>
        <v>0</v>
      </c>
      <c r="T29" s="145">
        <f t="shared" si="4"/>
        <v>0</v>
      </c>
      <c r="U29" s="145">
        <f t="shared" si="4"/>
        <v>0</v>
      </c>
      <c r="V29" s="145">
        <f t="shared" si="4"/>
        <v>0</v>
      </c>
      <c r="W29" s="145">
        <f t="shared" si="4"/>
        <v>0</v>
      </c>
      <c r="X29" s="145">
        <f t="shared" si="4"/>
        <v>0</v>
      </c>
      <c r="Y29" s="145">
        <f t="shared" si="4"/>
        <v>0</v>
      </c>
      <c r="Z29" s="145">
        <f t="shared" si="4"/>
        <v>0</v>
      </c>
      <c r="AA29" s="145">
        <f t="shared" si="4"/>
        <v>0</v>
      </c>
      <c r="AB29" s="145">
        <f t="shared" si="4"/>
        <v>0</v>
      </c>
      <c r="AC29" s="145">
        <f t="shared" si="4"/>
        <v>0</v>
      </c>
      <c r="AD29" s="145">
        <f t="shared" si="4"/>
        <v>0</v>
      </c>
      <c r="AE29" s="145">
        <f t="shared" si="4"/>
        <v>0</v>
      </c>
      <c r="AF29" s="145">
        <f t="shared" si="4"/>
        <v>0</v>
      </c>
      <c r="AG29" s="145">
        <f t="shared" si="4"/>
        <v>0</v>
      </c>
      <c r="AH29" s="145">
        <f t="shared" si="4"/>
        <v>0</v>
      </c>
      <c r="AI29" s="145">
        <f t="shared" si="4"/>
        <v>0</v>
      </c>
      <c r="AJ29" s="145">
        <f t="shared" si="4"/>
        <v>0</v>
      </c>
      <c r="AK29" s="145">
        <f t="shared" si="4"/>
        <v>0</v>
      </c>
      <c r="AL29" s="145">
        <f t="shared" si="4"/>
        <v>0</v>
      </c>
      <c r="AM29" s="145">
        <f t="shared" si="4"/>
        <v>0</v>
      </c>
      <c r="AN29" s="145">
        <f t="shared" si="4"/>
        <v>0</v>
      </c>
      <c r="AO29" s="145">
        <f t="shared" si="4"/>
        <v>0</v>
      </c>
    </row>
    <row r="30" spans="1:41">
      <c r="A30" s="131"/>
      <c r="B30" s="131" t="s">
        <v>360</v>
      </c>
      <c r="C30" s="144">
        <f>-C29</f>
        <v>0</v>
      </c>
      <c r="D30" s="144">
        <f t="shared" ref="D30:AO30" si="5">-D29</f>
        <v>0</v>
      </c>
      <c r="E30" s="144">
        <f t="shared" si="5"/>
        <v>0</v>
      </c>
      <c r="F30" s="144">
        <f t="shared" si="5"/>
        <v>0</v>
      </c>
      <c r="G30" s="146">
        <f t="shared" si="5"/>
        <v>0</v>
      </c>
      <c r="H30" s="146">
        <f t="shared" si="5"/>
        <v>0</v>
      </c>
      <c r="I30" s="146">
        <f t="shared" si="5"/>
        <v>0</v>
      </c>
      <c r="J30" s="146">
        <f t="shared" si="5"/>
        <v>0</v>
      </c>
      <c r="K30" s="146">
        <f t="shared" si="5"/>
        <v>0</v>
      </c>
      <c r="L30" s="146">
        <f t="shared" si="5"/>
        <v>0</v>
      </c>
      <c r="M30" s="146">
        <f t="shared" si="5"/>
        <v>0</v>
      </c>
      <c r="N30" s="146">
        <f t="shared" si="5"/>
        <v>0</v>
      </c>
      <c r="O30" s="146">
        <f t="shared" si="5"/>
        <v>0</v>
      </c>
      <c r="P30" s="146">
        <f t="shared" si="5"/>
        <v>0</v>
      </c>
      <c r="Q30" s="146">
        <f t="shared" si="5"/>
        <v>0</v>
      </c>
      <c r="R30" s="146">
        <f t="shared" si="5"/>
        <v>0</v>
      </c>
      <c r="S30" s="146">
        <f t="shared" si="5"/>
        <v>0</v>
      </c>
      <c r="T30" s="146">
        <f t="shared" si="5"/>
        <v>0</v>
      </c>
      <c r="U30" s="146">
        <f t="shared" si="5"/>
        <v>0</v>
      </c>
      <c r="V30" s="146">
        <f t="shared" si="5"/>
        <v>0</v>
      </c>
      <c r="W30" s="146">
        <f t="shared" si="5"/>
        <v>0</v>
      </c>
      <c r="X30" s="146">
        <f t="shared" si="5"/>
        <v>0</v>
      </c>
      <c r="Y30" s="146">
        <f t="shared" si="5"/>
        <v>0</v>
      </c>
      <c r="Z30" s="146">
        <f t="shared" si="5"/>
        <v>0</v>
      </c>
      <c r="AA30" s="146">
        <f t="shared" si="5"/>
        <v>0</v>
      </c>
      <c r="AB30" s="146">
        <f t="shared" si="5"/>
        <v>0</v>
      </c>
      <c r="AC30" s="146">
        <f t="shared" si="5"/>
        <v>0</v>
      </c>
      <c r="AD30" s="146">
        <f t="shared" si="5"/>
        <v>0</v>
      </c>
      <c r="AE30" s="146">
        <f t="shared" si="5"/>
        <v>0</v>
      </c>
      <c r="AF30" s="146">
        <f t="shared" si="5"/>
        <v>0</v>
      </c>
      <c r="AG30" s="146">
        <f t="shared" si="5"/>
        <v>0</v>
      </c>
      <c r="AH30" s="146">
        <f t="shared" si="5"/>
        <v>0</v>
      </c>
      <c r="AI30" s="146">
        <f t="shared" si="5"/>
        <v>0</v>
      </c>
      <c r="AJ30" s="146">
        <f t="shared" si="5"/>
        <v>0</v>
      </c>
      <c r="AK30" s="146">
        <f t="shared" si="5"/>
        <v>0</v>
      </c>
      <c r="AL30" s="146">
        <f t="shared" si="5"/>
        <v>0</v>
      </c>
      <c r="AM30" s="146">
        <f t="shared" si="5"/>
        <v>0</v>
      </c>
      <c r="AN30" s="146">
        <f t="shared" si="5"/>
        <v>0</v>
      </c>
      <c r="AO30" s="146">
        <f t="shared" si="5"/>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12" sqref="B12"/>
      <selection pane="topRight" activeCell="B12" sqref="B12"/>
      <selection pane="bottomLeft" activeCell="B12" sqref="B12"/>
      <selection pane="bottomRight" activeCell="C10" sqref="C10"/>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85546875" style="4" bestFit="1" customWidth="1"/>
    <col min="8" max="8" width="8.7109375" style="4" customWidth="1"/>
    <col min="9" max="9" width="9.85546875" style="4" customWidth="1"/>
    <col min="10" max="12" width="8.7109375" style="4" customWidth="1"/>
    <col min="13" max="13" width="11.28515625" style="4" bestFit="1" customWidth="1"/>
    <col min="14" max="35" width="8.7109375" style="4" customWidth="1"/>
    <col min="36" max="36" width="9.85546875" style="4" bestFit="1" customWidth="1"/>
    <col min="3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372</v>
      </c>
      <c r="C1" s="3" t="s">
        <v>371</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-113.95906112796494</v>
      </c>
      <c r="D4" s="9"/>
      <c r="E4" s="9"/>
      <c r="F4" s="84"/>
      <c r="G4" s="9"/>
      <c r="I4" s="39"/>
      <c r="AQ4" s="22"/>
      <c r="AR4" s="22"/>
      <c r="AS4" s="22"/>
      <c r="AT4" s="22"/>
      <c r="AU4" s="22"/>
      <c r="AV4" s="22"/>
      <c r="AW4" s="22"/>
      <c r="AX4" s="22"/>
      <c r="AY4" s="22"/>
      <c r="AZ4" s="22"/>
      <c r="BA4" s="22"/>
      <c r="BB4" s="22"/>
      <c r="BC4" s="22"/>
      <c r="BD4" s="22"/>
    </row>
    <row r="5" spans="1:56">
      <c r="B5" s="47">
        <v>24</v>
      </c>
      <c r="C5" s="43">
        <f>INDEX($E$81:$BD$81,1,$C$9+$B5-1)</f>
        <v>-160.88665287545024</v>
      </c>
      <c r="D5" s="18"/>
      <c r="E5" s="62"/>
      <c r="F5" s="9"/>
      <c r="G5" s="9"/>
      <c r="AQ5" s="22"/>
      <c r="AR5" s="22"/>
      <c r="AS5" s="22"/>
      <c r="AT5" s="22"/>
      <c r="AU5" s="22"/>
      <c r="AV5" s="22"/>
      <c r="AW5" s="22"/>
      <c r="AX5" s="22"/>
      <c r="AY5" s="22"/>
      <c r="AZ5" s="22"/>
      <c r="BA5" s="22"/>
      <c r="BB5" s="22"/>
      <c r="BC5" s="22"/>
      <c r="BD5" s="22"/>
    </row>
    <row r="6" spans="1:56">
      <c r="B6" s="47">
        <v>32</v>
      </c>
      <c r="C6" s="43">
        <f>INDEX($E$81:$BD$81,1,$C$9+$B6-1)</f>
        <v>-117.15327699208694</v>
      </c>
      <c r="D6" s="9"/>
      <c r="E6" s="9"/>
      <c r="F6" s="9"/>
      <c r="G6" s="9"/>
      <c r="AQ6" s="22"/>
      <c r="AR6" s="22"/>
      <c r="AS6" s="22"/>
      <c r="AT6" s="22"/>
      <c r="AU6" s="22"/>
      <c r="AV6" s="22"/>
      <c r="AW6" s="22"/>
      <c r="AX6" s="22"/>
      <c r="AY6" s="22"/>
      <c r="AZ6" s="22"/>
      <c r="BA6" s="22"/>
      <c r="BB6" s="22"/>
      <c r="BC6" s="22"/>
      <c r="BD6" s="22"/>
    </row>
    <row r="7" spans="1:56">
      <c r="B7" s="47">
        <v>45</v>
      </c>
      <c r="C7" s="43">
        <f>INDEX($E$81:$BD$81,1,$C$9+$B7-1)</f>
        <v>-85.21350777342721</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5" t="s">
        <v>11</v>
      </c>
      <c r="B13" s="60" t="s">
        <v>158</v>
      </c>
      <c r="C13" s="59"/>
      <c r="D13" s="60" t="s">
        <v>40</v>
      </c>
      <c r="E13" s="61">
        <v>-4.9967780358107907</v>
      </c>
      <c r="F13" s="61">
        <v>-13.805829942860351</v>
      </c>
      <c r="G13" s="61">
        <v>-17.536008935012084</v>
      </c>
      <c r="H13" s="61">
        <v>-34.052973186944087</v>
      </c>
      <c r="I13" s="61">
        <v>-67.915894579403925</v>
      </c>
      <c r="J13" s="61">
        <v>-166.16941301256151</v>
      </c>
      <c r="K13" s="61">
        <v>-77.81825257628519</v>
      </c>
      <c r="L13" s="61">
        <v>-127.95450044843392</v>
      </c>
      <c r="M13" s="61">
        <v>-175.44486804060548</v>
      </c>
      <c r="N13" s="61">
        <v>-109.46694723673924</v>
      </c>
      <c r="O13" s="61">
        <v>-90.870403833757649</v>
      </c>
      <c r="P13" s="61">
        <v>-216.45665332845408</v>
      </c>
      <c r="Q13" s="61">
        <v>-148.41582875482698</v>
      </c>
      <c r="R13" s="61">
        <v>-133.51917017426365</v>
      </c>
      <c r="S13" s="61">
        <v>-224.58607556278125</v>
      </c>
      <c r="T13" s="61">
        <v>-63.436837505430965</v>
      </c>
      <c r="U13" s="61">
        <v>-54.495286148149411</v>
      </c>
      <c r="V13" s="61">
        <v>-93.263217466694329</v>
      </c>
      <c r="W13" s="61">
        <v>-190.25934842763499</v>
      </c>
      <c r="X13" s="61">
        <v>-240.45355040870214</v>
      </c>
      <c r="Y13" s="61">
        <v>-52.340972297980464</v>
      </c>
      <c r="Z13" s="61">
        <v>-283.18946745196627</v>
      </c>
      <c r="AA13" s="61">
        <v>-146.42251692290552</v>
      </c>
      <c r="AB13" s="61">
        <v>-128.85765710498535</v>
      </c>
      <c r="AC13" s="61">
        <v>-103.72195189980664</v>
      </c>
      <c r="AD13" s="61">
        <v>-82.017459265367066</v>
      </c>
      <c r="AE13" s="61">
        <v>-246.41327880152878</v>
      </c>
      <c r="AF13" s="61">
        <v>-44.840428517469725</v>
      </c>
      <c r="AG13" s="61">
        <v>-238.11757011270603</v>
      </c>
      <c r="AH13" s="61">
        <v>-8.0454095210574952</v>
      </c>
      <c r="AI13" s="61">
        <v>-201.64538757931933</v>
      </c>
      <c r="AJ13" s="61">
        <v>-108.77635384029345</v>
      </c>
      <c r="AK13" s="61">
        <v>-132.70948268641368</v>
      </c>
      <c r="AL13" s="61">
        <v>-225.2858731880664</v>
      </c>
      <c r="AM13" s="61">
        <v>-118.07387881959863</v>
      </c>
      <c r="AN13" s="61"/>
      <c r="AO13" s="61"/>
      <c r="AP13" s="61"/>
      <c r="AQ13" s="61"/>
      <c r="AR13" s="61"/>
      <c r="AS13" s="61"/>
      <c r="AT13" s="61"/>
      <c r="AU13" s="61"/>
      <c r="AV13" s="61"/>
      <c r="AW13" s="61"/>
      <c r="AX13" s="60"/>
      <c r="AY13" s="60"/>
      <c r="AZ13" s="60"/>
      <c r="BA13" s="60"/>
      <c r="BB13" s="60"/>
      <c r="BC13" s="60"/>
      <c r="BD13" s="60"/>
    </row>
    <row r="14" spans="1:56">
      <c r="A14" s="186"/>
      <c r="B14" s="60" t="s">
        <v>175</v>
      </c>
      <c r="C14" s="59"/>
      <c r="D14" s="60" t="s">
        <v>40</v>
      </c>
      <c r="E14" s="61">
        <v>-0.12902630929721975</v>
      </c>
      <c r="F14" s="61">
        <v>-0.19144255121970941</v>
      </c>
      <c r="G14" s="61">
        <v>-0.261516025311058</v>
      </c>
      <c r="H14" s="61">
        <v>-0.40930265517649456</v>
      </c>
      <c r="I14" s="61">
        <v>-0.71037118166081237</v>
      </c>
      <c r="J14" s="61">
        <v>-1.4184264537852189</v>
      </c>
      <c r="K14" s="61">
        <v>-1.7521877351565818</v>
      </c>
      <c r="L14" s="61">
        <v>-2.2967166630696907</v>
      </c>
      <c r="M14" s="61">
        <v>-2.9856831609324792</v>
      </c>
      <c r="N14" s="61">
        <v>-3.4158015845296021</v>
      </c>
      <c r="O14" s="61">
        <v>-3.7679092452005003</v>
      </c>
      <c r="P14" s="61">
        <v>-4.5940758061561588</v>
      </c>
      <c r="Q14" s="61">
        <v>-5.1775163511039723</v>
      </c>
      <c r="R14" s="61">
        <v>-5.6261678788419189</v>
      </c>
      <c r="S14" s="61">
        <v>-6.5200455229652095</v>
      </c>
      <c r="T14" s="61">
        <v>-6.768640316464233</v>
      </c>
      <c r="U14" s="61">
        <v>-6.963209979377929</v>
      </c>
      <c r="V14" s="61">
        <v>-7.2842803787958976</v>
      </c>
      <c r="W14" s="61">
        <v>-7.9607999236029041</v>
      </c>
      <c r="X14" s="61">
        <v>-8.8582077043007796</v>
      </c>
      <c r="Y14" s="61">
        <v>-9.0559690087404334</v>
      </c>
      <c r="Z14" s="61">
        <v>-9.9996681707919457</v>
      </c>
      <c r="AA14" s="61">
        <v>-10.455943934122269</v>
      </c>
      <c r="AB14" s="61">
        <v>-10.836399174385939</v>
      </c>
      <c r="AC14" s="61">
        <v>-11.120421423848462</v>
      </c>
      <c r="AD14" s="61">
        <v>-11.40849922784883</v>
      </c>
      <c r="AE14" s="61">
        <v>-12.258037590574416</v>
      </c>
      <c r="AF14" s="61">
        <v>-12.396602100224213</v>
      </c>
      <c r="AG14" s="61">
        <v>-13.112226178950195</v>
      </c>
      <c r="AH14" s="61">
        <v>-13.133234891372801</v>
      </c>
      <c r="AI14" s="61">
        <v>-13.803876889179076</v>
      </c>
      <c r="AJ14" s="61">
        <v>-14.153915185851927</v>
      </c>
      <c r="AK14" s="61">
        <v>-14.494752698448728</v>
      </c>
      <c r="AL14" s="61">
        <v>-15.215887651800536</v>
      </c>
      <c r="AM14" s="61">
        <v>-15.577136835065184</v>
      </c>
      <c r="AN14" s="61"/>
      <c r="AO14" s="61"/>
      <c r="AP14" s="61"/>
      <c r="AQ14" s="61"/>
      <c r="AR14" s="61"/>
      <c r="AS14" s="61"/>
      <c r="AT14" s="61"/>
      <c r="AU14" s="61"/>
      <c r="AV14" s="61"/>
      <c r="AW14" s="61"/>
      <c r="AX14" s="60"/>
      <c r="AY14" s="60"/>
      <c r="AZ14" s="60"/>
      <c r="BA14" s="60"/>
      <c r="BB14" s="60"/>
      <c r="BC14" s="60"/>
      <c r="BD14" s="60"/>
    </row>
    <row r="15" spans="1:56">
      <c r="A15" s="186"/>
      <c r="B15" s="60" t="s">
        <v>197</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86"/>
      <c r="B16" s="60" t="s">
        <v>197</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86"/>
      <c r="B17" s="60" t="s">
        <v>197</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87"/>
      <c r="B18" s="122" t="s">
        <v>196</v>
      </c>
      <c r="C18" s="128"/>
      <c r="D18" s="123" t="s">
        <v>40</v>
      </c>
      <c r="E18" s="58">
        <f>SUM(E13:E17)</f>
        <v>-5.1258043451080102</v>
      </c>
      <c r="F18" s="58">
        <f t="shared" ref="F18:AW18" si="0">SUM(F13:F17)</f>
        <v>-13.997272494080061</v>
      </c>
      <c r="G18" s="58">
        <f t="shared" si="0"/>
        <v>-17.797524960323141</v>
      </c>
      <c r="H18" s="58">
        <f t="shared" si="0"/>
        <v>-34.462275842120583</v>
      </c>
      <c r="I18" s="58">
        <f t="shared" si="0"/>
        <v>-68.626265761064744</v>
      </c>
      <c r="J18" s="58">
        <f t="shared" si="0"/>
        <v>-167.58783946634674</v>
      </c>
      <c r="K18" s="58">
        <f t="shared" si="0"/>
        <v>-79.570440311441772</v>
      </c>
      <c r="L18" s="58">
        <f t="shared" si="0"/>
        <v>-130.25121711150362</v>
      </c>
      <c r="M18" s="58">
        <f t="shared" si="0"/>
        <v>-178.43055120153795</v>
      </c>
      <c r="N18" s="58">
        <f t="shared" si="0"/>
        <v>-112.88274882126885</v>
      </c>
      <c r="O18" s="58">
        <f t="shared" si="0"/>
        <v>-94.638313078958149</v>
      </c>
      <c r="P18" s="58">
        <f t="shared" si="0"/>
        <v>-221.05072913461024</v>
      </c>
      <c r="Q18" s="58">
        <f t="shared" si="0"/>
        <v>-153.59334510593095</v>
      </c>
      <c r="R18" s="58">
        <f t="shared" si="0"/>
        <v>-139.14533805310558</v>
      </c>
      <c r="S18" s="58">
        <f t="shared" si="0"/>
        <v>-231.10612108574645</v>
      </c>
      <c r="T18" s="58">
        <f t="shared" si="0"/>
        <v>-70.205477821895201</v>
      </c>
      <c r="U18" s="58">
        <f t="shared" si="0"/>
        <v>-61.45849612752734</v>
      </c>
      <c r="V18" s="58">
        <f t="shared" si="0"/>
        <v>-100.54749784549023</v>
      </c>
      <c r="W18" s="58">
        <f t="shared" si="0"/>
        <v>-198.2201483512379</v>
      </c>
      <c r="X18" s="58">
        <f t="shared" si="0"/>
        <v>-249.31175811300292</v>
      </c>
      <c r="Y18" s="58">
        <f t="shared" si="0"/>
        <v>-61.396941306720898</v>
      </c>
      <c r="Z18" s="58">
        <f t="shared" si="0"/>
        <v>-293.18913562275822</v>
      </c>
      <c r="AA18" s="58">
        <f t="shared" si="0"/>
        <v>-156.87846085702779</v>
      </c>
      <c r="AB18" s="58">
        <f t="shared" si="0"/>
        <v>-139.6940562793713</v>
      </c>
      <c r="AC18" s="58">
        <f t="shared" si="0"/>
        <v>-114.8423733236551</v>
      </c>
      <c r="AD18" s="58">
        <f t="shared" si="0"/>
        <v>-93.425958493215902</v>
      </c>
      <c r="AE18" s="58">
        <f t="shared" si="0"/>
        <v>-258.67131639210317</v>
      </c>
      <c r="AF18" s="58">
        <f t="shared" si="0"/>
        <v>-57.237030617693939</v>
      </c>
      <c r="AG18" s="58">
        <f t="shared" si="0"/>
        <v>-251.22979629165621</v>
      </c>
      <c r="AH18" s="58">
        <f t="shared" si="0"/>
        <v>-21.178644412430295</v>
      </c>
      <c r="AI18" s="58">
        <f t="shared" si="0"/>
        <v>-215.4492644684984</v>
      </c>
      <c r="AJ18" s="58">
        <f t="shared" si="0"/>
        <v>-122.93026902614538</v>
      </c>
      <c r="AK18" s="58">
        <f t="shared" si="0"/>
        <v>-147.20423538486241</v>
      </c>
      <c r="AL18" s="58">
        <f t="shared" si="0"/>
        <v>-240.50176083986693</v>
      </c>
      <c r="AM18" s="58">
        <f t="shared" si="0"/>
        <v>-133.65101565466381</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88" t="s">
        <v>300</v>
      </c>
      <c r="B19" s="60" t="s">
        <v>158</v>
      </c>
      <c r="C19" s="8"/>
      <c r="D19" s="9" t="s">
        <v>40</v>
      </c>
      <c r="E19" s="32">
        <f>'Baseline scenario'!E7*-1*1.2</f>
        <v>2.8216528535881347</v>
      </c>
      <c r="F19" s="32">
        <f>'Baseline scenario'!F7*-1*1.2</f>
        <v>11.982847345124704</v>
      </c>
      <c r="G19" s="32">
        <f>'Baseline scenario'!G7*-1*1.2</f>
        <v>5.471726023444849</v>
      </c>
      <c r="H19" s="32">
        <f>'Baseline scenario'!H7*-1*1.2</f>
        <v>18.206469431208689</v>
      </c>
      <c r="I19" s="32">
        <f>'Baseline scenario'!I7*-1*1.2</f>
        <v>55.704420921347896</v>
      </c>
      <c r="J19" s="32">
        <f>'Baseline scenario'!J7*-1*1.2</f>
        <v>142.33566868158996</v>
      </c>
      <c r="K19" s="32">
        <f>'Baseline scenario'!K7*-1*1.2</f>
        <v>55.998122046664925</v>
      </c>
      <c r="L19" s="32">
        <f>'Baseline scenario'!L7*-1*1.2</f>
        <v>95.454304733560477</v>
      </c>
      <c r="M19" s="32">
        <f>'Baseline scenario'!M7*-1*1.2</f>
        <v>81.064022261472516</v>
      </c>
      <c r="N19" s="32">
        <f>'Baseline scenario'!N7*-1*1.2</f>
        <v>86.771418998934067</v>
      </c>
      <c r="O19" s="32">
        <f>'Baseline scenario'!O7*-1*1.2</f>
        <v>84.930979247421078</v>
      </c>
      <c r="P19" s="32">
        <f>'Baseline scenario'!P7*-1*1.2</f>
        <v>128.43272309541737</v>
      </c>
      <c r="Q19" s="32">
        <f>'Baseline scenario'!Q7*-1*1.2</f>
        <v>170.39524509983673</v>
      </c>
      <c r="R19" s="32">
        <f>'Baseline scenario'!R7*-1*1.2</f>
        <v>148.18718989436636</v>
      </c>
      <c r="S19" s="32">
        <f>'Baseline scenario'!S7*-1*1.2</f>
        <v>189.26265247469848</v>
      </c>
      <c r="T19" s="32">
        <f>'Baseline scenario'!T7*-1*1.2</f>
        <v>43.85646300710038</v>
      </c>
      <c r="U19" s="32">
        <f>'Baseline scenario'!U7*-1*1.2</f>
        <v>53.019709519357399</v>
      </c>
      <c r="V19" s="32">
        <f>'Baseline scenario'!V7*-1*1.2</f>
        <v>37.518886968009006</v>
      </c>
      <c r="W19" s="32">
        <f>'Baseline scenario'!W7*-1*1.2</f>
        <v>192.51006669857819</v>
      </c>
      <c r="X19" s="32">
        <f>'Baseline scenario'!X7*-1*1.2</f>
        <v>119.57425328730629</v>
      </c>
      <c r="Y19" s="32">
        <f>'Baseline scenario'!Y7*-1*1.2</f>
        <v>64.253087493299631</v>
      </c>
      <c r="Z19" s="32">
        <f>'Baseline scenario'!Z7*-1*1.2</f>
        <v>295.36134482901809</v>
      </c>
      <c r="AA19" s="32">
        <f>'Baseline scenario'!AA7*-1*1.2</f>
        <v>113.30979762828136</v>
      </c>
      <c r="AB19" s="32">
        <f>'Baseline scenario'!AB7*-1*1.2</f>
        <v>162.11875478790924</v>
      </c>
      <c r="AC19" s="32">
        <f>'Baseline scenario'!AC7*-1*1.2</f>
        <v>245.83099934455396</v>
      </c>
      <c r="AD19" s="32">
        <f>'Baseline scenario'!AD7*-1*1.2</f>
        <v>40.471387126573049</v>
      </c>
      <c r="AE19" s="32">
        <f>'Baseline scenario'!AE7*-1*1.2</f>
        <v>70.852969981408052</v>
      </c>
      <c r="AF19" s="32">
        <f>'Baseline scenario'!AF7*-1*1.2</f>
        <v>75.333872426794628</v>
      </c>
      <c r="AG19" s="32">
        <f>'Baseline scenario'!AG7*-1*1.2</f>
        <v>267.1674710070522</v>
      </c>
      <c r="AH19" s="32">
        <f>'Baseline scenario'!AH7*-1*1.2</f>
        <v>117.78688607488512</v>
      </c>
      <c r="AI19" s="32">
        <f>'Baseline scenario'!AI7*-1*1.2</f>
        <v>52.355668296953972</v>
      </c>
      <c r="AJ19" s="32">
        <f>'Baseline scenario'!AJ7*-1*1.2</f>
        <v>121.32605545965826</v>
      </c>
      <c r="AK19" s="32">
        <f>'Baseline scenario'!AK7*-1*1.2</f>
        <v>36.980011974940425</v>
      </c>
      <c r="AL19" s="32">
        <f>'Baseline scenario'!AL7*-1*1.2</f>
        <v>47.855517263748077</v>
      </c>
      <c r="AM19" s="32">
        <f>'Baseline scenario'!AM7*-1*1.2</f>
        <v>89.750904083382338</v>
      </c>
      <c r="AN19" s="32"/>
      <c r="AO19" s="32"/>
      <c r="AP19" s="32"/>
      <c r="AQ19" s="32"/>
      <c r="AR19" s="32"/>
      <c r="AS19" s="32"/>
      <c r="AT19" s="32"/>
      <c r="AU19" s="32"/>
      <c r="AV19" s="32"/>
      <c r="AW19" s="32"/>
      <c r="AX19" s="32"/>
      <c r="AY19" s="32"/>
      <c r="AZ19" s="32"/>
      <c r="BA19" s="32"/>
      <c r="BB19" s="32"/>
      <c r="BC19" s="32"/>
      <c r="BD19" s="32"/>
    </row>
    <row r="20" spans="1:56">
      <c r="A20" s="188"/>
      <c r="B20" s="60" t="s">
        <v>175</v>
      </c>
      <c r="C20" s="8"/>
      <c r="D20" s="9" t="s">
        <v>40</v>
      </c>
      <c r="E20" s="32">
        <f>'Baseline scenario'!E8*-1*1.2</f>
        <v>0.28834543817483821</v>
      </c>
      <c r="F20" s="32">
        <f>'Baseline scenario'!F8*-1*1.2</f>
        <v>0.53417258468335416</v>
      </c>
      <c r="G20" s="32">
        <f>'Baseline scenario'!G8*-1*1.2</f>
        <v>0.72706547735684512</v>
      </c>
      <c r="H20" s="32">
        <f>'Baseline scenario'!H8*-1*1.2</f>
        <v>0.98847441704334404</v>
      </c>
      <c r="I20" s="32">
        <f>'Baseline scenario'!I8*-1*1.2</f>
        <v>2.0211387016542481</v>
      </c>
      <c r="J20" s="32">
        <f>'Baseline scenario'!J8*-1*1.2</f>
        <v>4.0265107014997286</v>
      </c>
      <c r="K20" s="32">
        <f>'Baseline scenario'!K8*-1*1.2</f>
        <v>4.7908023961861081</v>
      </c>
      <c r="L20" s="32">
        <f>'Baseline scenario'!L8*-1*1.2</f>
        <v>6.1089304171611332</v>
      </c>
      <c r="M20" s="32">
        <f>'Baseline scenario'!M8*-1*1.2</f>
        <v>7.7802828937388657</v>
      </c>
      <c r="N20" s="32">
        <f>'Baseline scenario'!N8*-1*1.2</f>
        <v>9.3762632769243144</v>
      </c>
      <c r="O20" s="32">
        <f>'Baseline scenario'!O8*-1*1.2</f>
        <v>10.781305383608935</v>
      </c>
      <c r="P20" s="32">
        <f>'Baseline scenario'!P8*-1*1.2</f>
        <v>13.589015701053077</v>
      </c>
      <c r="Q20" s="32">
        <f>'Baseline scenario'!Q8*-1*1.2</f>
        <v>15.641303931704881</v>
      </c>
      <c r="R20" s="32">
        <f>'Baseline scenario'!R8*-1*1.2</f>
        <v>17.869989665617968</v>
      </c>
      <c r="S20" s="32">
        <f>'Baseline scenario'!S8*-1*1.2</f>
        <v>20.784897924939841</v>
      </c>
      <c r="T20" s="32">
        <f>'Baseline scenario'!T8*-1*1.2</f>
        <v>21.763447263677925</v>
      </c>
      <c r="U20" s="32">
        <f>'Baseline scenario'!U8*-1*1.2</f>
        <v>23.44849065616787</v>
      </c>
      <c r="V20" s="32">
        <f>'Baseline scenario'!V8*-1*1.2</f>
        <v>25.295135867302438</v>
      </c>
      <c r="W20" s="32">
        <f>'Baseline scenario'!W8*-1*1.2</f>
        <v>28.372313847205664</v>
      </c>
      <c r="X20" s="32">
        <f>'Baseline scenario'!X8*-1*1.2</f>
        <v>34.865185637113179</v>
      </c>
      <c r="Y20" s="32">
        <f>'Baseline scenario'!Y8*-1*1.2</f>
        <v>35.997108087284765</v>
      </c>
      <c r="Z20" s="32">
        <f>'Baseline scenario'!Z8*-1*1.2</f>
        <v>42.640248731193161</v>
      </c>
      <c r="AA20" s="32">
        <f>'Baseline scenario'!AA8*-1*1.2</f>
        <v>45.336912002974209</v>
      </c>
      <c r="AB20" s="32">
        <f>'Baseline scenario'!AB8*-1*1.2</f>
        <v>51.943581734923818</v>
      </c>
      <c r="AC20" s="32">
        <f>'Baseline scenario'!AC8*-1*1.2</f>
        <v>55.165419613285543</v>
      </c>
      <c r="AD20" s="32">
        <f>'Baseline scenario'!AD8*-1*1.2</f>
        <v>56.938226627354879</v>
      </c>
      <c r="AE20" s="32">
        <f>'Baseline scenario'!AE8*-1*1.2</f>
        <v>60.221000590974597</v>
      </c>
      <c r="AF20" s="32">
        <f>'Baseline scenario'!AF8*-1*1.2</f>
        <v>61.007972202080083</v>
      </c>
      <c r="AG20" s="32">
        <f>'Baseline scenario'!AG8*-1*1.2</f>
        <v>71.108208680575174</v>
      </c>
      <c r="AH20" s="32">
        <f>'Baseline scenario'!AH8*-1*1.2</f>
        <v>71.836673232467575</v>
      </c>
      <c r="AI20" s="32">
        <f>'Baseline scenario'!AI8*-1*1.2</f>
        <v>74.592632699029679</v>
      </c>
      <c r="AJ20" s="32">
        <f>'Baseline scenario'!AJ8*-1*1.2</f>
        <v>74.0364203732871</v>
      </c>
      <c r="AK20" s="32">
        <f>'Baseline scenario'!AK8*-1*1.2</f>
        <v>76.297274007353892</v>
      </c>
      <c r="AL20" s="32">
        <f>'Baseline scenario'!AL8*-1*1.2</f>
        <v>78.191481970368741</v>
      </c>
      <c r="AM20" s="32">
        <f>'Baseline scenario'!AM8*-1*1.2</f>
        <v>80.646651587508686</v>
      </c>
      <c r="AN20" s="32"/>
      <c r="AO20" s="32"/>
      <c r="AP20" s="32"/>
      <c r="AQ20" s="32"/>
      <c r="AR20" s="32"/>
      <c r="AS20" s="32"/>
      <c r="AT20" s="32"/>
      <c r="AU20" s="32"/>
      <c r="AV20" s="32"/>
      <c r="AW20" s="32"/>
      <c r="AX20" s="32"/>
      <c r="AY20" s="32"/>
      <c r="AZ20" s="32"/>
      <c r="BA20" s="32"/>
      <c r="BB20" s="32"/>
      <c r="BC20" s="32"/>
      <c r="BD20" s="32"/>
    </row>
    <row r="21" spans="1:56">
      <c r="A21" s="188"/>
      <c r="B21" s="60" t="s">
        <v>341</v>
      </c>
      <c r="C21" s="8"/>
      <c r="D21" s="9" t="s">
        <v>40</v>
      </c>
      <c r="E21" s="32">
        <v>0</v>
      </c>
      <c r="F21" s="32">
        <v>0</v>
      </c>
      <c r="G21" s="32">
        <v>0</v>
      </c>
      <c r="H21" s="32">
        <v>0</v>
      </c>
      <c r="I21" s="32">
        <v>0</v>
      </c>
      <c r="J21" s="32">
        <v>0</v>
      </c>
      <c r="K21" s="32">
        <v>0</v>
      </c>
      <c r="L21" s="32">
        <v>0</v>
      </c>
      <c r="M21" s="32">
        <v>0</v>
      </c>
      <c r="N21" s="32">
        <v>0</v>
      </c>
      <c r="O21" s="32">
        <v>0</v>
      </c>
      <c r="P21" s="32">
        <v>0</v>
      </c>
      <c r="Q21" s="32">
        <v>2.3583013862152097E-3</v>
      </c>
      <c r="R21" s="32">
        <v>9.2574667259389155E-3</v>
      </c>
      <c r="S21" s="32">
        <v>1.3310086760429858E-2</v>
      </c>
      <c r="T21" s="32">
        <v>4.996153578605652E-4</v>
      </c>
      <c r="U21" s="32">
        <v>1.0048379077651977E-2</v>
      </c>
      <c r="V21" s="32">
        <v>2.7235882825073242E-2</v>
      </c>
      <c r="W21" s="32">
        <v>7.0387309377929683E-2</v>
      </c>
      <c r="X21" s="32">
        <v>6.9247768545601412E-2</v>
      </c>
      <c r="Y21" s="32">
        <v>0.12764344992377377</v>
      </c>
      <c r="Z21" s="32">
        <v>7.5014197483535758E-2</v>
      </c>
      <c r="AA21" s="32">
        <v>0.15689840179837036</v>
      </c>
      <c r="AB21" s="32">
        <v>4.1014053288589473E-2</v>
      </c>
      <c r="AC21" s="32">
        <v>0.36051515560475916</v>
      </c>
      <c r="AD21" s="32">
        <v>0.33933612773527527</v>
      </c>
      <c r="AE21" s="32">
        <v>0.15931850399364469</v>
      </c>
      <c r="AF21" s="32">
        <v>0.23136027168140791</v>
      </c>
      <c r="AG21" s="32">
        <v>0.27943757181697459</v>
      </c>
      <c r="AH21" s="32">
        <v>0.31310698448642349</v>
      </c>
      <c r="AI21" s="32">
        <v>0.58040282560926426</v>
      </c>
      <c r="AJ21" s="32">
        <v>0.7691992128657188</v>
      </c>
      <c r="AK21" s="32">
        <v>1.1754081615644125</v>
      </c>
      <c r="AL21" s="32">
        <v>1.2563884924972115</v>
      </c>
      <c r="AM21" s="32">
        <v>1.9566170102206575</v>
      </c>
      <c r="AN21" s="32"/>
      <c r="AO21" s="32"/>
      <c r="AP21" s="32"/>
      <c r="AQ21" s="32"/>
      <c r="AR21" s="32"/>
      <c r="AS21" s="32"/>
      <c r="AT21" s="32"/>
      <c r="AU21" s="32"/>
      <c r="AV21" s="32"/>
      <c r="AW21" s="32"/>
      <c r="AX21" s="32"/>
      <c r="AY21" s="32"/>
      <c r="AZ21" s="32"/>
      <c r="BA21" s="32"/>
      <c r="BB21" s="32"/>
      <c r="BC21" s="32"/>
      <c r="BD21" s="32"/>
    </row>
    <row r="22" spans="1:56">
      <c r="A22" s="188"/>
      <c r="B22" s="60" t="s">
        <v>197</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88"/>
      <c r="B23" s="60" t="s">
        <v>197</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88"/>
      <c r="B24" s="60" t="s">
        <v>197</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89"/>
      <c r="B25" s="60" t="s">
        <v>317</v>
      </c>
      <c r="C25" s="8"/>
      <c r="D25" s="9" t="s">
        <v>40</v>
      </c>
      <c r="E25" s="65">
        <f>SUM(E19:E24)</f>
        <v>3.1099982917629729</v>
      </c>
      <c r="F25" s="65">
        <f t="shared" ref="F25:BD25" si="1">SUM(F19:F24)</f>
        <v>12.517019929808058</v>
      </c>
      <c r="G25" s="65">
        <f t="shared" si="1"/>
        <v>6.1987915008016943</v>
      </c>
      <c r="H25" s="65">
        <f t="shared" si="1"/>
        <v>19.194943848252034</v>
      </c>
      <c r="I25" s="65">
        <f t="shared" si="1"/>
        <v>57.725559623002141</v>
      </c>
      <c r="J25" s="65">
        <f t="shared" si="1"/>
        <v>146.36217938308968</v>
      </c>
      <c r="K25" s="65">
        <f t="shared" si="1"/>
        <v>60.788924442851034</v>
      </c>
      <c r="L25" s="65">
        <f t="shared" si="1"/>
        <v>101.56323515072161</v>
      </c>
      <c r="M25" s="65">
        <f t="shared" si="1"/>
        <v>88.844305155211387</v>
      </c>
      <c r="N25" s="65">
        <f t="shared" si="1"/>
        <v>96.147682275858386</v>
      </c>
      <c r="O25" s="65">
        <f t="shared" si="1"/>
        <v>95.712284631030016</v>
      </c>
      <c r="P25" s="65">
        <f t="shared" si="1"/>
        <v>142.02173879647046</v>
      </c>
      <c r="Q25" s="65">
        <f t="shared" si="1"/>
        <v>186.03890733292781</v>
      </c>
      <c r="R25" s="65">
        <f t="shared" si="1"/>
        <v>166.06643702671025</v>
      </c>
      <c r="S25" s="65">
        <f t="shared" si="1"/>
        <v>210.06086048639878</v>
      </c>
      <c r="T25" s="65">
        <f t="shared" si="1"/>
        <v>65.620409886136173</v>
      </c>
      <c r="U25" s="65">
        <f t="shared" si="1"/>
        <v>76.478248554602914</v>
      </c>
      <c r="V25" s="65">
        <f t="shared" si="1"/>
        <v>62.841258718136523</v>
      </c>
      <c r="W25" s="65">
        <f t="shared" si="1"/>
        <v>220.9527678551618</v>
      </c>
      <c r="X25" s="65">
        <f t="shared" si="1"/>
        <v>154.50868669296509</v>
      </c>
      <c r="Y25" s="65">
        <f t="shared" si="1"/>
        <v>100.37783903050818</v>
      </c>
      <c r="Z25" s="65">
        <f t="shared" si="1"/>
        <v>338.07660775769477</v>
      </c>
      <c r="AA25" s="65">
        <f t="shared" si="1"/>
        <v>158.80360803305393</v>
      </c>
      <c r="AB25" s="65">
        <f t="shared" si="1"/>
        <v>214.10335057612164</v>
      </c>
      <c r="AC25" s="65">
        <f t="shared" si="1"/>
        <v>301.35693411344431</v>
      </c>
      <c r="AD25" s="65">
        <f t="shared" si="1"/>
        <v>97.748949881663208</v>
      </c>
      <c r="AE25" s="65">
        <f t="shared" si="1"/>
        <v>131.23328907637628</v>
      </c>
      <c r="AF25" s="65">
        <f t="shared" si="1"/>
        <v>136.57320490055611</v>
      </c>
      <c r="AG25" s="65">
        <f t="shared" si="1"/>
        <v>338.55511725944433</v>
      </c>
      <c r="AH25" s="65">
        <f t="shared" si="1"/>
        <v>189.93666629183912</v>
      </c>
      <c r="AI25" s="65">
        <f t="shared" si="1"/>
        <v>127.52870382159293</v>
      </c>
      <c r="AJ25" s="65">
        <f t="shared" si="1"/>
        <v>196.13167504581108</v>
      </c>
      <c r="AK25" s="65">
        <f t="shared" si="1"/>
        <v>114.45269414385874</v>
      </c>
      <c r="AL25" s="65">
        <f t="shared" si="1"/>
        <v>127.30338772661402</v>
      </c>
      <c r="AM25" s="65">
        <f t="shared" si="1"/>
        <v>172.35417268111169</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96</v>
      </c>
      <c r="C26" s="57" t="s">
        <v>94</v>
      </c>
      <c r="D26" s="56" t="s">
        <v>40</v>
      </c>
      <c r="E26" s="58">
        <f>E18+E25</f>
        <v>-2.0158060533450373</v>
      </c>
      <c r="F26" s="58">
        <f t="shared" ref="F26:BD26" si="2">F18+F25</f>
        <v>-1.4802525642720035</v>
      </c>
      <c r="G26" s="58">
        <f t="shared" si="2"/>
        <v>-11.598733459521448</v>
      </c>
      <c r="H26" s="58">
        <f t="shared" si="2"/>
        <v>-15.267331993868549</v>
      </c>
      <c r="I26" s="58">
        <f t="shared" si="2"/>
        <v>-10.900706138062603</v>
      </c>
      <c r="J26" s="58">
        <f t="shared" si="2"/>
        <v>-21.225660083257054</v>
      </c>
      <c r="K26" s="58">
        <f t="shared" si="2"/>
        <v>-18.781515868590738</v>
      </c>
      <c r="L26" s="58">
        <f t="shared" si="2"/>
        <v>-28.687981960782011</v>
      </c>
      <c r="M26" s="58">
        <f t="shared" si="2"/>
        <v>-89.586246046326565</v>
      </c>
      <c r="N26" s="58">
        <f t="shared" si="2"/>
        <v>-16.735066545410461</v>
      </c>
      <c r="O26" s="58">
        <f t="shared" si="2"/>
        <v>1.0739715520718676</v>
      </c>
      <c r="P26" s="58">
        <f t="shared" si="2"/>
        <v>-79.028990338139778</v>
      </c>
      <c r="Q26" s="58">
        <f t="shared" si="2"/>
        <v>32.445562226996856</v>
      </c>
      <c r="R26" s="58">
        <f t="shared" si="2"/>
        <v>26.921098973604671</v>
      </c>
      <c r="S26" s="58">
        <f t="shared" si="2"/>
        <v>-21.045260599347671</v>
      </c>
      <c r="T26" s="58">
        <f t="shared" si="2"/>
        <v>-4.585067935759028</v>
      </c>
      <c r="U26" s="58">
        <f t="shared" si="2"/>
        <v>15.019752427075574</v>
      </c>
      <c r="V26" s="58">
        <f t="shared" si="2"/>
        <v>-37.706239127353705</v>
      </c>
      <c r="W26" s="58">
        <f t="shared" si="2"/>
        <v>22.7326195039239</v>
      </c>
      <c r="X26" s="58">
        <f t="shared" si="2"/>
        <v>-94.803071420037838</v>
      </c>
      <c r="Y26" s="58">
        <f t="shared" si="2"/>
        <v>38.980897723787287</v>
      </c>
      <c r="Z26" s="58">
        <f t="shared" si="2"/>
        <v>44.887472134936559</v>
      </c>
      <c r="AA26" s="58">
        <f t="shared" si="2"/>
        <v>1.9251471760261438</v>
      </c>
      <c r="AB26" s="58">
        <f t="shared" si="2"/>
        <v>74.409294296750346</v>
      </c>
      <c r="AC26" s="58">
        <f t="shared" si="2"/>
        <v>186.51456078978921</v>
      </c>
      <c r="AD26" s="58">
        <f t="shared" si="2"/>
        <v>4.3229913884473063</v>
      </c>
      <c r="AE26" s="58">
        <f t="shared" si="2"/>
        <v>-127.43802731572688</v>
      </c>
      <c r="AF26" s="58">
        <f t="shared" si="2"/>
        <v>79.336174282862174</v>
      </c>
      <c r="AG26" s="58">
        <f t="shared" si="2"/>
        <v>87.325320967788116</v>
      </c>
      <c r="AH26" s="58">
        <f t="shared" si="2"/>
        <v>168.75802187940883</v>
      </c>
      <c r="AI26" s="58">
        <f t="shared" si="2"/>
        <v>-87.920560646905471</v>
      </c>
      <c r="AJ26" s="58">
        <f t="shared" si="2"/>
        <v>73.201406019665697</v>
      </c>
      <c r="AK26" s="58">
        <f t="shared" si="2"/>
        <v>-32.751541241003679</v>
      </c>
      <c r="AL26" s="58">
        <f t="shared" si="2"/>
        <v>-113.19837311325291</v>
      </c>
      <c r="AM26" s="58">
        <f t="shared" si="2"/>
        <v>38.703157026447883</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-1.6126448426760298</v>
      </c>
      <c r="F28" s="33">
        <f t="shared" ref="F28:AW28" si="3">F26*F27</f>
        <v>-1.1842020514176028</v>
      </c>
      <c r="G28" s="33">
        <f t="shared" si="3"/>
        <v>-9.2789867676171589</v>
      </c>
      <c r="H28" s="33">
        <f t="shared" si="3"/>
        <v>-12.213865595094839</v>
      </c>
      <c r="I28" s="33">
        <f t="shared" si="3"/>
        <v>-8.7205649104500829</v>
      </c>
      <c r="J28" s="33">
        <f t="shared" si="3"/>
        <v>-16.980528066605643</v>
      </c>
      <c r="K28" s="33">
        <f t="shared" si="3"/>
        <v>-15.025212694872591</v>
      </c>
      <c r="L28" s="33">
        <f t="shared" si="3"/>
        <v>-22.95038556862561</v>
      </c>
      <c r="M28" s="33">
        <f t="shared" si="3"/>
        <v>-71.668996837061258</v>
      </c>
      <c r="N28" s="33">
        <f t="shared" si="3"/>
        <v>-13.38805323632837</v>
      </c>
      <c r="O28" s="33">
        <f t="shared" si="3"/>
        <v>0.8591772416574941</v>
      </c>
      <c r="P28" s="33">
        <f t="shared" si="3"/>
        <v>-63.223192270511824</v>
      </c>
      <c r="Q28" s="33">
        <f t="shared" si="3"/>
        <v>25.956449781597485</v>
      </c>
      <c r="R28" s="33">
        <f t="shared" si="3"/>
        <v>21.536879178883737</v>
      </c>
      <c r="S28" s="33">
        <f t="shared" si="3"/>
        <v>-16.836208479478138</v>
      </c>
      <c r="T28" s="33">
        <f t="shared" si="3"/>
        <v>-3.6680543486072228</v>
      </c>
      <c r="U28" s="33">
        <f t="shared" si="3"/>
        <v>12.01580194166046</v>
      </c>
      <c r="V28" s="33">
        <f t="shared" si="3"/>
        <v>-30.164991301882964</v>
      </c>
      <c r="W28" s="33">
        <f t="shared" si="3"/>
        <v>18.186095603139119</v>
      </c>
      <c r="X28" s="33">
        <f t="shared" si="3"/>
        <v>-75.842457136030276</v>
      </c>
      <c r="Y28" s="33">
        <f t="shared" si="3"/>
        <v>31.184718179029829</v>
      </c>
      <c r="Z28" s="33">
        <f t="shared" si="3"/>
        <v>35.909977707949245</v>
      </c>
      <c r="AA28" s="33">
        <f t="shared" si="3"/>
        <v>1.5401177408209152</v>
      </c>
      <c r="AB28" s="33">
        <f t="shared" si="3"/>
        <v>59.527435437400278</v>
      </c>
      <c r="AC28" s="33">
        <f t="shared" si="3"/>
        <v>149.21164863183137</v>
      </c>
      <c r="AD28" s="33">
        <f t="shared" si="3"/>
        <v>3.4583931107578452</v>
      </c>
      <c r="AE28" s="33">
        <f t="shared" si="3"/>
        <v>-101.95042185258151</v>
      </c>
      <c r="AF28" s="33">
        <f t="shared" si="3"/>
        <v>63.468939426289744</v>
      </c>
      <c r="AG28" s="33">
        <f t="shared" si="3"/>
        <v>69.860256774230493</v>
      </c>
      <c r="AH28" s="33">
        <f t="shared" si="3"/>
        <v>135.00641750352708</v>
      </c>
      <c r="AI28" s="33">
        <f t="shared" si="3"/>
        <v>-70.336448517524374</v>
      </c>
      <c r="AJ28" s="33">
        <f t="shared" si="3"/>
        <v>58.561124815732562</v>
      </c>
      <c r="AK28" s="33">
        <f t="shared" si="3"/>
        <v>-26.201232992802943</v>
      </c>
      <c r="AL28" s="33">
        <f t="shared" si="3"/>
        <v>-90.558698490602339</v>
      </c>
      <c r="AM28" s="33">
        <f t="shared" si="3"/>
        <v>30.962525621158306</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93</v>
      </c>
      <c r="C29" s="11" t="s">
        <v>44</v>
      </c>
      <c r="D29" s="9" t="s">
        <v>40</v>
      </c>
      <c r="E29" s="33">
        <f>E26-E28</f>
        <v>-0.40316121066900745</v>
      </c>
      <c r="F29" s="33">
        <f t="shared" ref="F29:AW29" si="4">F26-F28</f>
        <v>-0.29605051285440065</v>
      </c>
      <c r="G29" s="33">
        <f t="shared" si="4"/>
        <v>-2.3197466919042888</v>
      </c>
      <c r="H29" s="33">
        <f t="shared" si="4"/>
        <v>-3.0534663987737094</v>
      </c>
      <c r="I29" s="33">
        <f t="shared" si="4"/>
        <v>-2.1801412276125198</v>
      </c>
      <c r="J29" s="33">
        <f t="shared" si="4"/>
        <v>-4.2451320166514108</v>
      </c>
      <c r="K29" s="33">
        <f t="shared" si="4"/>
        <v>-3.7563031737181465</v>
      </c>
      <c r="L29" s="33">
        <f t="shared" si="4"/>
        <v>-5.7375963921564015</v>
      </c>
      <c r="M29" s="33">
        <f t="shared" si="4"/>
        <v>-17.917249209265307</v>
      </c>
      <c r="N29" s="33">
        <f t="shared" si="4"/>
        <v>-3.3470133090820919</v>
      </c>
      <c r="O29" s="33">
        <f t="shared" si="4"/>
        <v>0.21479431041437347</v>
      </c>
      <c r="P29" s="33">
        <f t="shared" si="4"/>
        <v>-15.805798067627954</v>
      </c>
      <c r="Q29" s="33">
        <f t="shared" si="4"/>
        <v>6.4891124453993712</v>
      </c>
      <c r="R29" s="33">
        <f t="shared" si="4"/>
        <v>5.3842197947209343</v>
      </c>
      <c r="S29" s="33">
        <f t="shared" si="4"/>
        <v>-4.2090521198695328</v>
      </c>
      <c r="T29" s="33">
        <f t="shared" si="4"/>
        <v>-0.91701358715180525</v>
      </c>
      <c r="U29" s="33">
        <f t="shared" si="4"/>
        <v>3.003950485415114</v>
      </c>
      <c r="V29" s="33">
        <f t="shared" si="4"/>
        <v>-7.5412478254707409</v>
      </c>
      <c r="W29" s="33">
        <f t="shared" si="4"/>
        <v>4.5465239007847806</v>
      </c>
      <c r="X29" s="33">
        <f t="shared" si="4"/>
        <v>-18.960614284007562</v>
      </c>
      <c r="Y29" s="33">
        <f t="shared" si="4"/>
        <v>7.7961795447574573</v>
      </c>
      <c r="Z29" s="33">
        <f t="shared" si="4"/>
        <v>8.9774944269873131</v>
      </c>
      <c r="AA29" s="33">
        <f t="shared" si="4"/>
        <v>0.38502943520522859</v>
      </c>
      <c r="AB29" s="33">
        <f t="shared" si="4"/>
        <v>14.881858859350068</v>
      </c>
      <c r="AC29" s="33">
        <f t="shared" si="4"/>
        <v>37.302912157957849</v>
      </c>
      <c r="AD29" s="33">
        <f t="shared" si="4"/>
        <v>0.86459827768946118</v>
      </c>
      <c r="AE29" s="33">
        <f t="shared" si="4"/>
        <v>-25.487605463145371</v>
      </c>
      <c r="AF29" s="33">
        <f t="shared" si="4"/>
        <v>15.867234856572431</v>
      </c>
      <c r="AG29" s="33">
        <f t="shared" si="4"/>
        <v>17.465064193557623</v>
      </c>
      <c r="AH29" s="33">
        <f t="shared" si="4"/>
        <v>33.751604375881755</v>
      </c>
      <c r="AI29" s="33">
        <f t="shared" si="4"/>
        <v>-17.584112129381097</v>
      </c>
      <c r="AJ29" s="33">
        <f t="shared" si="4"/>
        <v>14.640281203933135</v>
      </c>
      <c r="AK29" s="33">
        <f t="shared" si="4"/>
        <v>-6.5503082482007358</v>
      </c>
      <c r="AL29" s="33">
        <f t="shared" si="4"/>
        <v>-22.639674622650574</v>
      </c>
      <c r="AM29" s="33">
        <f t="shared" si="4"/>
        <v>7.7406314052895766</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-3.5836552059467328E-2</v>
      </c>
      <c r="G30" s="33">
        <f>$E$28/'Fixed data'!$C$7</f>
        <v>-3.5836552059467328E-2</v>
      </c>
      <c r="H30" s="33">
        <f>$E$28/'Fixed data'!$C$7</f>
        <v>-3.5836552059467328E-2</v>
      </c>
      <c r="I30" s="33">
        <f>$E$28/'Fixed data'!$C$7</f>
        <v>-3.5836552059467328E-2</v>
      </c>
      <c r="J30" s="33">
        <f>$E$28/'Fixed data'!$C$7</f>
        <v>-3.5836552059467328E-2</v>
      </c>
      <c r="K30" s="33">
        <f>$E$28/'Fixed data'!$C$7</f>
        <v>-3.5836552059467328E-2</v>
      </c>
      <c r="L30" s="33">
        <f>$E$28/'Fixed data'!$C$7</f>
        <v>-3.5836552059467328E-2</v>
      </c>
      <c r="M30" s="33">
        <f>$E$28/'Fixed data'!$C$7</f>
        <v>-3.5836552059467328E-2</v>
      </c>
      <c r="N30" s="33">
        <f>$E$28/'Fixed data'!$C$7</f>
        <v>-3.5836552059467328E-2</v>
      </c>
      <c r="O30" s="33">
        <f>$E$28/'Fixed data'!$C$7</f>
        <v>-3.5836552059467328E-2</v>
      </c>
      <c r="P30" s="33">
        <f>$E$28/'Fixed data'!$C$7</f>
        <v>-3.5836552059467328E-2</v>
      </c>
      <c r="Q30" s="33">
        <f>$E$28/'Fixed data'!$C$7</f>
        <v>-3.5836552059467328E-2</v>
      </c>
      <c r="R30" s="33">
        <f>$E$28/'Fixed data'!$C$7</f>
        <v>-3.5836552059467328E-2</v>
      </c>
      <c r="S30" s="33">
        <f>$E$28/'Fixed data'!$C$7</f>
        <v>-3.5836552059467328E-2</v>
      </c>
      <c r="T30" s="33">
        <f>$E$28/'Fixed data'!$C$7</f>
        <v>-3.5836552059467328E-2</v>
      </c>
      <c r="U30" s="33">
        <f>$E$28/'Fixed data'!$C$7</f>
        <v>-3.5836552059467328E-2</v>
      </c>
      <c r="V30" s="33">
        <f>$E$28/'Fixed data'!$C$7</f>
        <v>-3.5836552059467328E-2</v>
      </c>
      <c r="W30" s="33">
        <f>$E$28/'Fixed data'!$C$7</f>
        <v>-3.5836552059467328E-2</v>
      </c>
      <c r="X30" s="33">
        <f>$E$28/'Fixed data'!$C$7</f>
        <v>-3.5836552059467328E-2</v>
      </c>
      <c r="Y30" s="33">
        <f>$E$28/'Fixed data'!$C$7</f>
        <v>-3.5836552059467328E-2</v>
      </c>
      <c r="Z30" s="33">
        <f>$E$28/'Fixed data'!$C$7</f>
        <v>-3.5836552059467328E-2</v>
      </c>
      <c r="AA30" s="33">
        <f>$E$28/'Fixed data'!$C$7</f>
        <v>-3.5836552059467328E-2</v>
      </c>
      <c r="AB30" s="33">
        <f>$E$28/'Fixed data'!$C$7</f>
        <v>-3.5836552059467328E-2</v>
      </c>
      <c r="AC30" s="33">
        <f>$E$28/'Fixed data'!$C$7</f>
        <v>-3.5836552059467328E-2</v>
      </c>
      <c r="AD30" s="33">
        <f>$E$28/'Fixed data'!$C$7</f>
        <v>-3.5836552059467328E-2</v>
      </c>
      <c r="AE30" s="33">
        <f>$E$28/'Fixed data'!$C$7</f>
        <v>-3.5836552059467328E-2</v>
      </c>
      <c r="AF30" s="33">
        <f>$E$28/'Fixed data'!$C$7</f>
        <v>-3.5836552059467328E-2</v>
      </c>
      <c r="AG30" s="33">
        <f>$E$28/'Fixed data'!$C$7</f>
        <v>-3.5836552059467328E-2</v>
      </c>
      <c r="AH30" s="33">
        <f>$E$28/'Fixed data'!$C$7</f>
        <v>-3.5836552059467328E-2</v>
      </c>
      <c r="AI30" s="33">
        <f>$E$28/'Fixed data'!$C$7</f>
        <v>-3.5836552059467328E-2</v>
      </c>
      <c r="AJ30" s="33">
        <f>$E$28/'Fixed data'!$C$7</f>
        <v>-3.5836552059467328E-2</v>
      </c>
      <c r="AK30" s="33">
        <f>$E$28/'Fixed data'!$C$7</f>
        <v>-3.5836552059467328E-2</v>
      </c>
      <c r="AL30" s="33">
        <f>$E$28/'Fixed data'!$C$7</f>
        <v>-3.5836552059467328E-2</v>
      </c>
      <c r="AM30" s="33">
        <f>$E$28/'Fixed data'!$C$7</f>
        <v>-3.5836552059467328E-2</v>
      </c>
      <c r="AN30" s="33">
        <f>$E$28/'Fixed data'!$C$7</f>
        <v>-3.5836552059467328E-2</v>
      </c>
      <c r="AO30" s="33">
        <f>$E$28/'Fixed data'!$C$7</f>
        <v>-3.5836552059467328E-2</v>
      </c>
      <c r="AP30" s="33">
        <f>$E$28/'Fixed data'!$C$7</f>
        <v>-3.5836552059467328E-2</v>
      </c>
      <c r="AQ30" s="33">
        <f>$E$28/'Fixed data'!$C$7</f>
        <v>-3.5836552059467328E-2</v>
      </c>
      <c r="AR30" s="33">
        <f>$E$28/'Fixed data'!$C$7</f>
        <v>-3.5836552059467328E-2</v>
      </c>
      <c r="AS30" s="33">
        <f>$E$28/'Fixed data'!$C$7</f>
        <v>-3.5836552059467328E-2</v>
      </c>
      <c r="AT30" s="33">
        <f>$E$28/'Fixed data'!$C$7</f>
        <v>-3.5836552059467328E-2</v>
      </c>
      <c r="AU30" s="33">
        <f>$E$28/'Fixed data'!$C$7</f>
        <v>-3.5836552059467328E-2</v>
      </c>
      <c r="AV30" s="33">
        <f>$E$28/'Fixed data'!$C$7</f>
        <v>-3.5836552059467328E-2</v>
      </c>
      <c r="AW30" s="33">
        <f>$E$28/'Fixed data'!$C$7</f>
        <v>-3.5836552059467328E-2</v>
      </c>
      <c r="AX30" s="33">
        <f>$E$28/'Fixed data'!$C$7</f>
        <v>-3.5836552059467328E-2</v>
      </c>
      <c r="AY30" s="33"/>
      <c r="AZ30" s="33"/>
      <c r="BA30" s="33"/>
      <c r="BB30" s="33"/>
      <c r="BC30" s="33"/>
      <c r="BD30" s="33"/>
    </row>
    <row r="31" spans="1:56" ht="16.5" hidden="1" customHeight="1" outlineLevel="1">
      <c r="A31" s="113"/>
      <c r="B31" s="9" t="s">
        <v>2</v>
      </c>
      <c r="C31" s="11" t="s">
        <v>54</v>
      </c>
      <c r="D31" s="9" t="s">
        <v>40</v>
      </c>
      <c r="F31" s="33"/>
      <c r="G31" s="33">
        <f>$F$28/'Fixed data'!$C$7</f>
        <v>-2.6315601142613394E-2</v>
      </c>
      <c r="H31" s="33">
        <f>$F$28/'Fixed data'!$C$7</f>
        <v>-2.6315601142613394E-2</v>
      </c>
      <c r="I31" s="33">
        <f>$F$28/'Fixed data'!$C$7</f>
        <v>-2.6315601142613394E-2</v>
      </c>
      <c r="J31" s="33">
        <f>$F$28/'Fixed data'!$C$7</f>
        <v>-2.6315601142613394E-2</v>
      </c>
      <c r="K31" s="33">
        <f>$F$28/'Fixed data'!$C$7</f>
        <v>-2.6315601142613394E-2</v>
      </c>
      <c r="L31" s="33">
        <f>$F$28/'Fixed data'!$C$7</f>
        <v>-2.6315601142613394E-2</v>
      </c>
      <c r="M31" s="33">
        <f>$F$28/'Fixed data'!$C$7</f>
        <v>-2.6315601142613394E-2</v>
      </c>
      <c r="N31" s="33">
        <f>$F$28/'Fixed data'!$C$7</f>
        <v>-2.6315601142613394E-2</v>
      </c>
      <c r="O31" s="33">
        <f>$F$28/'Fixed data'!$C$7</f>
        <v>-2.6315601142613394E-2</v>
      </c>
      <c r="P31" s="33">
        <f>$F$28/'Fixed data'!$C$7</f>
        <v>-2.6315601142613394E-2</v>
      </c>
      <c r="Q31" s="33">
        <f>$F$28/'Fixed data'!$C$7</f>
        <v>-2.6315601142613394E-2</v>
      </c>
      <c r="R31" s="33">
        <f>$F$28/'Fixed data'!$C$7</f>
        <v>-2.6315601142613394E-2</v>
      </c>
      <c r="S31" s="33">
        <f>$F$28/'Fixed data'!$C$7</f>
        <v>-2.6315601142613394E-2</v>
      </c>
      <c r="T31" s="33">
        <f>$F$28/'Fixed data'!$C$7</f>
        <v>-2.6315601142613394E-2</v>
      </c>
      <c r="U31" s="33">
        <f>$F$28/'Fixed data'!$C$7</f>
        <v>-2.6315601142613394E-2</v>
      </c>
      <c r="V31" s="33">
        <f>$F$28/'Fixed data'!$C$7</f>
        <v>-2.6315601142613394E-2</v>
      </c>
      <c r="W31" s="33">
        <f>$F$28/'Fixed data'!$C$7</f>
        <v>-2.6315601142613394E-2</v>
      </c>
      <c r="X31" s="33">
        <f>$F$28/'Fixed data'!$C$7</f>
        <v>-2.6315601142613394E-2</v>
      </c>
      <c r="Y31" s="33">
        <f>$F$28/'Fixed data'!$C$7</f>
        <v>-2.6315601142613394E-2</v>
      </c>
      <c r="Z31" s="33">
        <f>$F$28/'Fixed data'!$C$7</f>
        <v>-2.6315601142613394E-2</v>
      </c>
      <c r="AA31" s="33">
        <f>$F$28/'Fixed data'!$C$7</f>
        <v>-2.6315601142613394E-2</v>
      </c>
      <c r="AB31" s="33">
        <f>$F$28/'Fixed data'!$C$7</f>
        <v>-2.6315601142613394E-2</v>
      </c>
      <c r="AC31" s="33">
        <f>$F$28/'Fixed data'!$C$7</f>
        <v>-2.6315601142613394E-2</v>
      </c>
      <c r="AD31" s="33">
        <f>$F$28/'Fixed data'!$C$7</f>
        <v>-2.6315601142613394E-2</v>
      </c>
      <c r="AE31" s="33">
        <f>$F$28/'Fixed data'!$C$7</f>
        <v>-2.6315601142613394E-2</v>
      </c>
      <c r="AF31" s="33">
        <f>$F$28/'Fixed data'!$C$7</f>
        <v>-2.6315601142613394E-2</v>
      </c>
      <c r="AG31" s="33">
        <f>$F$28/'Fixed data'!$C$7</f>
        <v>-2.6315601142613394E-2</v>
      </c>
      <c r="AH31" s="33">
        <f>$F$28/'Fixed data'!$C$7</f>
        <v>-2.6315601142613394E-2</v>
      </c>
      <c r="AI31" s="33">
        <f>$F$28/'Fixed data'!$C$7</f>
        <v>-2.6315601142613394E-2</v>
      </c>
      <c r="AJ31" s="33">
        <f>$F$28/'Fixed data'!$C$7</f>
        <v>-2.6315601142613394E-2</v>
      </c>
      <c r="AK31" s="33">
        <f>$F$28/'Fixed data'!$C$7</f>
        <v>-2.6315601142613394E-2</v>
      </c>
      <c r="AL31" s="33">
        <f>$F$28/'Fixed data'!$C$7</f>
        <v>-2.6315601142613394E-2</v>
      </c>
      <c r="AM31" s="33">
        <f>$F$28/'Fixed data'!$C$7</f>
        <v>-2.6315601142613394E-2</v>
      </c>
      <c r="AN31" s="33">
        <f>$F$28/'Fixed data'!$C$7</f>
        <v>-2.6315601142613394E-2</v>
      </c>
      <c r="AO31" s="33">
        <f>$F$28/'Fixed data'!$C$7</f>
        <v>-2.6315601142613394E-2</v>
      </c>
      <c r="AP31" s="33">
        <f>$F$28/'Fixed data'!$C$7</f>
        <v>-2.6315601142613394E-2</v>
      </c>
      <c r="AQ31" s="33">
        <f>$F$28/'Fixed data'!$C$7</f>
        <v>-2.6315601142613394E-2</v>
      </c>
      <c r="AR31" s="33">
        <f>$F$28/'Fixed data'!$C$7</f>
        <v>-2.6315601142613394E-2</v>
      </c>
      <c r="AS31" s="33">
        <f>$F$28/'Fixed data'!$C$7</f>
        <v>-2.6315601142613394E-2</v>
      </c>
      <c r="AT31" s="33">
        <f>$F$28/'Fixed data'!$C$7</f>
        <v>-2.6315601142613394E-2</v>
      </c>
      <c r="AU31" s="33">
        <f>$F$28/'Fixed data'!$C$7</f>
        <v>-2.6315601142613394E-2</v>
      </c>
      <c r="AV31" s="33">
        <f>$F$28/'Fixed data'!$C$7</f>
        <v>-2.6315601142613394E-2</v>
      </c>
      <c r="AW31" s="33">
        <f>$F$28/'Fixed data'!$C$7</f>
        <v>-2.6315601142613394E-2</v>
      </c>
      <c r="AX31" s="33">
        <f>$F$28/'Fixed data'!$C$7</f>
        <v>-2.6315601142613394E-2</v>
      </c>
      <c r="AY31" s="33">
        <f>$F$28/'Fixed data'!$C$7</f>
        <v>-2.6315601142613394E-2</v>
      </c>
      <c r="AZ31" s="33"/>
      <c r="BA31" s="33"/>
      <c r="BB31" s="33"/>
      <c r="BC31" s="33"/>
      <c r="BD31" s="33"/>
    </row>
    <row r="32" spans="1:56" ht="16.5" hidden="1" customHeight="1" outlineLevel="1">
      <c r="A32" s="113"/>
      <c r="B32" s="9" t="s">
        <v>3</v>
      </c>
      <c r="C32" s="11" t="s">
        <v>55</v>
      </c>
      <c r="D32" s="9" t="s">
        <v>40</v>
      </c>
      <c r="F32" s="33"/>
      <c r="G32" s="33"/>
      <c r="H32" s="33">
        <f>$G$28/'Fixed data'!$C$7</f>
        <v>-0.20619970594704798</v>
      </c>
      <c r="I32" s="33">
        <f>$G$28/'Fixed data'!$C$7</f>
        <v>-0.20619970594704798</v>
      </c>
      <c r="J32" s="33">
        <f>$G$28/'Fixed data'!$C$7</f>
        <v>-0.20619970594704798</v>
      </c>
      <c r="K32" s="33">
        <f>$G$28/'Fixed data'!$C$7</f>
        <v>-0.20619970594704798</v>
      </c>
      <c r="L32" s="33">
        <f>$G$28/'Fixed data'!$C$7</f>
        <v>-0.20619970594704798</v>
      </c>
      <c r="M32" s="33">
        <f>$G$28/'Fixed data'!$C$7</f>
        <v>-0.20619970594704798</v>
      </c>
      <c r="N32" s="33">
        <f>$G$28/'Fixed data'!$C$7</f>
        <v>-0.20619970594704798</v>
      </c>
      <c r="O32" s="33">
        <f>$G$28/'Fixed data'!$C$7</f>
        <v>-0.20619970594704798</v>
      </c>
      <c r="P32" s="33">
        <f>$G$28/'Fixed data'!$C$7</f>
        <v>-0.20619970594704798</v>
      </c>
      <c r="Q32" s="33">
        <f>$G$28/'Fixed data'!$C$7</f>
        <v>-0.20619970594704798</v>
      </c>
      <c r="R32" s="33">
        <f>$G$28/'Fixed data'!$C$7</f>
        <v>-0.20619970594704798</v>
      </c>
      <c r="S32" s="33">
        <f>$G$28/'Fixed data'!$C$7</f>
        <v>-0.20619970594704798</v>
      </c>
      <c r="T32" s="33">
        <f>$G$28/'Fixed data'!$C$7</f>
        <v>-0.20619970594704798</v>
      </c>
      <c r="U32" s="33">
        <f>$G$28/'Fixed data'!$C$7</f>
        <v>-0.20619970594704798</v>
      </c>
      <c r="V32" s="33">
        <f>$G$28/'Fixed data'!$C$7</f>
        <v>-0.20619970594704798</v>
      </c>
      <c r="W32" s="33">
        <f>$G$28/'Fixed data'!$C$7</f>
        <v>-0.20619970594704798</v>
      </c>
      <c r="X32" s="33">
        <f>$G$28/'Fixed data'!$C$7</f>
        <v>-0.20619970594704798</v>
      </c>
      <c r="Y32" s="33">
        <f>$G$28/'Fixed data'!$C$7</f>
        <v>-0.20619970594704798</v>
      </c>
      <c r="Z32" s="33">
        <f>$G$28/'Fixed data'!$C$7</f>
        <v>-0.20619970594704798</v>
      </c>
      <c r="AA32" s="33">
        <f>$G$28/'Fixed data'!$C$7</f>
        <v>-0.20619970594704798</v>
      </c>
      <c r="AB32" s="33">
        <f>$G$28/'Fixed data'!$C$7</f>
        <v>-0.20619970594704798</v>
      </c>
      <c r="AC32" s="33">
        <f>$G$28/'Fixed data'!$C$7</f>
        <v>-0.20619970594704798</v>
      </c>
      <c r="AD32" s="33">
        <f>$G$28/'Fixed data'!$C$7</f>
        <v>-0.20619970594704798</v>
      </c>
      <c r="AE32" s="33">
        <f>$G$28/'Fixed data'!$C$7</f>
        <v>-0.20619970594704798</v>
      </c>
      <c r="AF32" s="33">
        <f>$G$28/'Fixed data'!$C$7</f>
        <v>-0.20619970594704798</v>
      </c>
      <c r="AG32" s="33">
        <f>$G$28/'Fixed data'!$C$7</f>
        <v>-0.20619970594704798</v>
      </c>
      <c r="AH32" s="33">
        <f>$G$28/'Fixed data'!$C$7</f>
        <v>-0.20619970594704798</v>
      </c>
      <c r="AI32" s="33">
        <f>$G$28/'Fixed data'!$C$7</f>
        <v>-0.20619970594704798</v>
      </c>
      <c r="AJ32" s="33">
        <f>$G$28/'Fixed data'!$C$7</f>
        <v>-0.20619970594704798</v>
      </c>
      <c r="AK32" s="33">
        <f>$G$28/'Fixed data'!$C$7</f>
        <v>-0.20619970594704798</v>
      </c>
      <c r="AL32" s="33">
        <f>$G$28/'Fixed data'!$C$7</f>
        <v>-0.20619970594704798</v>
      </c>
      <c r="AM32" s="33">
        <f>$G$28/'Fixed data'!$C$7</f>
        <v>-0.20619970594704798</v>
      </c>
      <c r="AN32" s="33">
        <f>$G$28/'Fixed data'!$C$7</f>
        <v>-0.20619970594704798</v>
      </c>
      <c r="AO32" s="33">
        <f>$G$28/'Fixed data'!$C$7</f>
        <v>-0.20619970594704798</v>
      </c>
      <c r="AP32" s="33">
        <f>$G$28/'Fixed data'!$C$7</f>
        <v>-0.20619970594704798</v>
      </c>
      <c r="AQ32" s="33">
        <f>$G$28/'Fixed data'!$C$7</f>
        <v>-0.20619970594704798</v>
      </c>
      <c r="AR32" s="33">
        <f>$G$28/'Fixed data'!$C$7</f>
        <v>-0.20619970594704798</v>
      </c>
      <c r="AS32" s="33">
        <f>$G$28/'Fixed data'!$C$7</f>
        <v>-0.20619970594704798</v>
      </c>
      <c r="AT32" s="33">
        <f>$G$28/'Fixed data'!$C$7</f>
        <v>-0.20619970594704798</v>
      </c>
      <c r="AU32" s="33">
        <f>$G$28/'Fixed data'!$C$7</f>
        <v>-0.20619970594704798</v>
      </c>
      <c r="AV32" s="33">
        <f>$G$28/'Fixed data'!$C$7</f>
        <v>-0.20619970594704798</v>
      </c>
      <c r="AW32" s="33">
        <f>$G$28/'Fixed data'!$C$7</f>
        <v>-0.20619970594704798</v>
      </c>
      <c r="AX32" s="33">
        <f>$G$28/'Fixed data'!$C$7</f>
        <v>-0.20619970594704798</v>
      </c>
      <c r="AY32" s="33">
        <f>$G$28/'Fixed data'!$C$7</f>
        <v>-0.20619970594704798</v>
      </c>
      <c r="AZ32" s="33">
        <f>$G$28/'Fixed data'!$C$7</f>
        <v>-0.20619970594704798</v>
      </c>
      <c r="BA32" s="33"/>
      <c r="BB32" s="33"/>
      <c r="BC32" s="33"/>
      <c r="BD32" s="33"/>
    </row>
    <row r="33" spans="1:57" ht="16.5" hidden="1" customHeight="1" outlineLevel="1">
      <c r="A33" s="113"/>
      <c r="B33" s="9" t="s">
        <v>4</v>
      </c>
      <c r="C33" s="11" t="s">
        <v>56</v>
      </c>
      <c r="D33" s="9" t="s">
        <v>40</v>
      </c>
      <c r="F33" s="33"/>
      <c r="G33" s="33"/>
      <c r="H33" s="33"/>
      <c r="I33" s="33">
        <f>$H$28/'Fixed data'!$C$7</f>
        <v>-0.271419235446552</v>
      </c>
      <c r="J33" s="33">
        <f>$H$28/'Fixed data'!$C$7</f>
        <v>-0.271419235446552</v>
      </c>
      <c r="K33" s="33">
        <f>$H$28/'Fixed data'!$C$7</f>
        <v>-0.271419235446552</v>
      </c>
      <c r="L33" s="33">
        <f>$H$28/'Fixed data'!$C$7</f>
        <v>-0.271419235446552</v>
      </c>
      <c r="M33" s="33">
        <f>$H$28/'Fixed data'!$C$7</f>
        <v>-0.271419235446552</v>
      </c>
      <c r="N33" s="33">
        <f>$H$28/'Fixed data'!$C$7</f>
        <v>-0.271419235446552</v>
      </c>
      <c r="O33" s="33">
        <f>$H$28/'Fixed data'!$C$7</f>
        <v>-0.271419235446552</v>
      </c>
      <c r="P33" s="33">
        <f>$H$28/'Fixed data'!$C$7</f>
        <v>-0.271419235446552</v>
      </c>
      <c r="Q33" s="33">
        <f>$H$28/'Fixed data'!$C$7</f>
        <v>-0.271419235446552</v>
      </c>
      <c r="R33" s="33">
        <f>$H$28/'Fixed data'!$C$7</f>
        <v>-0.271419235446552</v>
      </c>
      <c r="S33" s="33">
        <f>$H$28/'Fixed data'!$C$7</f>
        <v>-0.271419235446552</v>
      </c>
      <c r="T33" s="33">
        <f>$H$28/'Fixed data'!$C$7</f>
        <v>-0.271419235446552</v>
      </c>
      <c r="U33" s="33">
        <f>$H$28/'Fixed data'!$C$7</f>
        <v>-0.271419235446552</v>
      </c>
      <c r="V33" s="33">
        <f>$H$28/'Fixed data'!$C$7</f>
        <v>-0.271419235446552</v>
      </c>
      <c r="W33" s="33">
        <f>$H$28/'Fixed data'!$C$7</f>
        <v>-0.271419235446552</v>
      </c>
      <c r="X33" s="33">
        <f>$H$28/'Fixed data'!$C$7</f>
        <v>-0.271419235446552</v>
      </c>
      <c r="Y33" s="33">
        <f>$H$28/'Fixed data'!$C$7</f>
        <v>-0.271419235446552</v>
      </c>
      <c r="Z33" s="33">
        <f>$H$28/'Fixed data'!$C$7</f>
        <v>-0.271419235446552</v>
      </c>
      <c r="AA33" s="33">
        <f>$H$28/'Fixed data'!$C$7</f>
        <v>-0.271419235446552</v>
      </c>
      <c r="AB33" s="33">
        <f>$H$28/'Fixed data'!$C$7</f>
        <v>-0.271419235446552</v>
      </c>
      <c r="AC33" s="33">
        <f>$H$28/'Fixed data'!$C$7</f>
        <v>-0.271419235446552</v>
      </c>
      <c r="AD33" s="33">
        <f>$H$28/'Fixed data'!$C$7</f>
        <v>-0.271419235446552</v>
      </c>
      <c r="AE33" s="33">
        <f>$H$28/'Fixed data'!$C$7</f>
        <v>-0.271419235446552</v>
      </c>
      <c r="AF33" s="33">
        <f>$H$28/'Fixed data'!$C$7</f>
        <v>-0.271419235446552</v>
      </c>
      <c r="AG33" s="33">
        <f>$H$28/'Fixed data'!$C$7</f>
        <v>-0.271419235446552</v>
      </c>
      <c r="AH33" s="33">
        <f>$H$28/'Fixed data'!$C$7</f>
        <v>-0.271419235446552</v>
      </c>
      <c r="AI33" s="33">
        <f>$H$28/'Fixed data'!$C$7</f>
        <v>-0.271419235446552</v>
      </c>
      <c r="AJ33" s="33">
        <f>$H$28/'Fixed data'!$C$7</f>
        <v>-0.271419235446552</v>
      </c>
      <c r="AK33" s="33">
        <f>$H$28/'Fixed data'!$C$7</f>
        <v>-0.271419235446552</v>
      </c>
      <c r="AL33" s="33">
        <f>$H$28/'Fixed data'!$C$7</f>
        <v>-0.271419235446552</v>
      </c>
      <c r="AM33" s="33">
        <f>$H$28/'Fixed data'!$C$7</f>
        <v>-0.271419235446552</v>
      </c>
      <c r="AN33" s="33">
        <f>$H$28/'Fixed data'!$C$7</f>
        <v>-0.271419235446552</v>
      </c>
      <c r="AO33" s="33">
        <f>$H$28/'Fixed data'!$C$7</f>
        <v>-0.271419235446552</v>
      </c>
      <c r="AP33" s="33">
        <f>$H$28/'Fixed data'!$C$7</f>
        <v>-0.271419235446552</v>
      </c>
      <c r="AQ33" s="33">
        <f>$H$28/'Fixed data'!$C$7</f>
        <v>-0.271419235446552</v>
      </c>
      <c r="AR33" s="33">
        <f>$H$28/'Fixed data'!$C$7</f>
        <v>-0.271419235446552</v>
      </c>
      <c r="AS33" s="33">
        <f>$H$28/'Fixed data'!$C$7</f>
        <v>-0.271419235446552</v>
      </c>
      <c r="AT33" s="33">
        <f>$H$28/'Fixed data'!$C$7</f>
        <v>-0.271419235446552</v>
      </c>
      <c r="AU33" s="33">
        <f>$H$28/'Fixed data'!$C$7</f>
        <v>-0.271419235446552</v>
      </c>
      <c r="AV33" s="33">
        <f>$H$28/'Fixed data'!$C$7</f>
        <v>-0.271419235446552</v>
      </c>
      <c r="AW33" s="33">
        <f>$H$28/'Fixed data'!$C$7</f>
        <v>-0.271419235446552</v>
      </c>
      <c r="AX33" s="33">
        <f>$H$28/'Fixed data'!$C$7</f>
        <v>-0.271419235446552</v>
      </c>
      <c r="AY33" s="33">
        <f>$H$28/'Fixed data'!$C$7</f>
        <v>-0.271419235446552</v>
      </c>
      <c r="AZ33" s="33">
        <f>$H$28/'Fixed data'!$C$7</f>
        <v>-0.271419235446552</v>
      </c>
      <c r="BA33" s="33">
        <f>$H$28/'Fixed data'!$C$7</f>
        <v>-0.271419235446552</v>
      </c>
      <c r="BB33" s="33"/>
      <c r="BC33" s="33"/>
      <c r="BD33" s="33"/>
    </row>
    <row r="34" spans="1:57" ht="16.5" hidden="1" customHeight="1" outlineLevel="1">
      <c r="A34" s="113"/>
      <c r="B34" s="9" t="s">
        <v>5</v>
      </c>
      <c r="C34" s="11" t="s">
        <v>57</v>
      </c>
      <c r="D34" s="9" t="s">
        <v>40</v>
      </c>
      <c r="F34" s="33"/>
      <c r="G34" s="33"/>
      <c r="H34" s="33"/>
      <c r="I34" s="33"/>
      <c r="J34" s="33">
        <f>$I$28/'Fixed data'!$C$7</f>
        <v>-0.19379033134333518</v>
      </c>
      <c r="K34" s="33">
        <f>$I$28/'Fixed data'!$C$7</f>
        <v>-0.19379033134333518</v>
      </c>
      <c r="L34" s="33">
        <f>$I$28/'Fixed data'!$C$7</f>
        <v>-0.19379033134333518</v>
      </c>
      <c r="M34" s="33">
        <f>$I$28/'Fixed data'!$C$7</f>
        <v>-0.19379033134333518</v>
      </c>
      <c r="N34" s="33">
        <f>$I$28/'Fixed data'!$C$7</f>
        <v>-0.19379033134333518</v>
      </c>
      <c r="O34" s="33">
        <f>$I$28/'Fixed data'!$C$7</f>
        <v>-0.19379033134333518</v>
      </c>
      <c r="P34" s="33">
        <f>$I$28/'Fixed data'!$C$7</f>
        <v>-0.19379033134333518</v>
      </c>
      <c r="Q34" s="33">
        <f>$I$28/'Fixed data'!$C$7</f>
        <v>-0.19379033134333518</v>
      </c>
      <c r="R34" s="33">
        <f>$I$28/'Fixed data'!$C$7</f>
        <v>-0.19379033134333518</v>
      </c>
      <c r="S34" s="33">
        <f>$I$28/'Fixed data'!$C$7</f>
        <v>-0.19379033134333518</v>
      </c>
      <c r="T34" s="33">
        <f>$I$28/'Fixed data'!$C$7</f>
        <v>-0.19379033134333518</v>
      </c>
      <c r="U34" s="33">
        <f>$I$28/'Fixed data'!$C$7</f>
        <v>-0.19379033134333518</v>
      </c>
      <c r="V34" s="33">
        <f>$I$28/'Fixed data'!$C$7</f>
        <v>-0.19379033134333518</v>
      </c>
      <c r="W34" s="33">
        <f>$I$28/'Fixed data'!$C$7</f>
        <v>-0.19379033134333518</v>
      </c>
      <c r="X34" s="33">
        <f>$I$28/'Fixed data'!$C$7</f>
        <v>-0.19379033134333518</v>
      </c>
      <c r="Y34" s="33">
        <f>$I$28/'Fixed data'!$C$7</f>
        <v>-0.19379033134333518</v>
      </c>
      <c r="Z34" s="33">
        <f>$I$28/'Fixed data'!$C$7</f>
        <v>-0.19379033134333518</v>
      </c>
      <c r="AA34" s="33">
        <f>$I$28/'Fixed data'!$C$7</f>
        <v>-0.19379033134333518</v>
      </c>
      <c r="AB34" s="33">
        <f>$I$28/'Fixed data'!$C$7</f>
        <v>-0.19379033134333518</v>
      </c>
      <c r="AC34" s="33">
        <f>$I$28/'Fixed data'!$C$7</f>
        <v>-0.19379033134333518</v>
      </c>
      <c r="AD34" s="33">
        <f>$I$28/'Fixed data'!$C$7</f>
        <v>-0.19379033134333518</v>
      </c>
      <c r="AE34" s="33">
        <f>$I$28/'Fixed data'!$C$7</f>
        <v>-0.19379033134333518</v>
      </c>
      <c r="AF34" s="33">
        <f>$I$28/'Fixed data'!$C$7</f>
        <v>-0.19379033134333518</v>
      </c>
      <c r="AG34" s="33">
        <f>$I$28/'Fixed data'!$C$7</f>
        <v>-0.19379033134333518</v>
      </c>
      <c r="AH34" s="33">
        <f>$I$28/'Fixed data'!$C$7</f>
        <v>-0.19379033134333518</v>
      </c>
      <c r="AI34" s="33">
        <f>$I$28/'Fixed data'!$C$7</f>
        <v>-0.19379033134333518</v>
      </c>
      <c r="AJ34" s="33">
        <f>$I$28/'Fixed data'!$C$7</f>
        <v>-0.19379033134333518</v>
      </c>
      <c r="AK34" s="33">
        <f>$I$28/'Fixed data'!$C$7</f>
        <v>-0.19379033134333518</v>
      </c>
      <c r="AL34" s="33">
        <f>$I$28/'Fixed data'!$C$7</f>
        <v>-0.19379033134333518</v>
      </c>
      <c r="AM34" s="33">
        <f>$I$28/'Fixed data'!$C$7</f>
        <v>-0.19379033134333518</v>
      </c>
      <c r="AN34" s="33">
        <f>$I$28/'Fixed data'!$C$7</f>
        <v>-0.19379033134333518</v>
      </c>
      <c r="AO34" s="33">
        <f>$I$28/'Fixed data'!$C$7</f>
        <v>-0.19379033134333518</v>
      </c>
      <c r="AP34" s="33">
        <f>$I$28/'Fixed data'!$C$7</f>
        <v>-0.19379033134333518</v>
      </c>
      <c r="AQ34" s="33">
        <f>$I$28/'Fixed data'!$C$7</f>
        <v>-0.19379033134333518</v>
      </c>
      <c r="AR34" s="33">
        <f>$I$28/'Fixed data'!$C$7</f>
        <v>-0.19379033134333518</v>
      </c>
      <c r="AS34" s="33">
        <f>$I$28/'Fixed data'!$C$7</f>
        <v>-0.19379033134333518</v>
      </c>
      <c r="AT34" s="33">
        <f>$I$28/'Fixed data'!$C$7</f>
        <v>-0.19379033134333518</v>
      </c>
      <c r="AU34" s="33">
        <f>$I$28/'Fixed data'!$C$7</f>
        <v>-0.19379033134333518</v>
      </c>
      <c r="AV34" s="33">
        <f>$I$28/'Fixed data'!$C$7</f>
        <v>-0.19379033134333518</v>
      </c>
      <c r="AW34" s="33">
        <f>$I$28/'Fixed data'!$C$7</f>
        <v>-0.19379033134333518</v>
      </c>
      <c r="AX34" s="33">
        <f>$I$28/'Fixed data'!$C$7</f>
        <v>-0.19379033134333518</v>
      </c>
      <c r="AY34" s="33">
        <f>$I$28/'Fixed data'!$C$7</f>
        <v>-0.19379033134333518</v>
      </c>
      <c r="AZ34" s="33">
        <f>$I$28/'Fixed data'!$C$7</f>
        <v>-0.19379033134333518</v>
      </c>
      <c r="BA34" s="33">
        <f>$I$28/'Fixed data'!$C$7</f>
        <v>-0.19379033134333518</v>
      </c>
      <c r="BB34" s="33">
        <f>$I$28/'Fixed data'!$C$7</f>
        <v>-0.19379033134333518</v>
      </c>
      <c r="BC34" s="33"/>
      <c r="BD34" s="33"/>
    </row>
    <row r="35" spans="1:57" ht="16.5" hidden="1" customHeight="1" outlineLevel="1">
      <c r="A35" s="113"/>
      <c r="B35" s="9" t="s">
        <v>6</v>
      </c>
      <c r="C35" s="11" t="s">
        <v>58</v>
      </c>
      <c r="D35" s="9" t="s">
        <v>40</v>
      </c>
      <c r="F35" s="33"/>
      <c r="G35" s="33"/>
      <c r="H35" s="33"/>
      <c r="I35" s="33"/>
      <c r="J35" s="33"/>
      <c r="K35" s="33">
        <f>$J$28/'Fixed data'!$C$7</f>
        <v>-0.37734506814679208</v>
      </c>
      <c r="L35" s="33">
        <f>$J$28/'Fixed data'!$C$7</f>
        <v>-0.37734506814679208</v>
      </c>
      <c r="M35" s="33">
        <f>$J$28/'Fixed data'!$C$7</f>
        <v>-0.37734506814679208</v>
      </c>
      <c r="N35" s="33">
        <f>$J$28/'Fixed data'!$C$7</f>
        <v>-0.37734506814679208</v>
      </c>
      <c r="O35" s="33">
        <f>$J$28/'Fixed data'!$C$7</f>
        <v>-0.37734506814679208</v>
      </c>
      <c r="P35" s="33">
        <f>$J$28/'Fixed data'!$C$7</f>
        <v>-0.37734506814679208</v>
      </c>
      <c r="Q35" s="33">
        <f>$J$28/'Fixed data'!$C$7</f>
        <v>-0.37734506814679208</v>
      </c>
      <c r="R35" s="33">
        <f>$J$28/'Fixed data'!$C$7</f>
        <v>-0.37734506814679208</v>
      </c>
      <c r="S35" s="33">
        <f>$J$28/'Fixed data'!$C$7</f>
        <v>-0.37734506814679208</v>
      </c>
      <c r="T35" s="33">
        <f>$J$28/'Fixed data'!$C$7</f>
        <v>-0.37734506814679208</v>
      </c>
      <c r="U35" s="33">
        <f>$J$28/'Fixed data'!$C$7</f>
        <v>-0.37734506814679208</v>
      </c>
      <c r="V35" s="33">
        <f>$J$28/'Fixed data'!$C$7</f>
        <v>-0.37734506814679208</v>
      </c>
      <c r="W35" s="33">
        <f>$J$28/'Fixed data'!$C$7</f>
        <v>-0.37734506814679208</v>
      </c>
      <c r="X35" s="33">
        <f>$J$28/'Fixed data'!$C$7</f>
        <v>-0.37734506814679208</v>
      </c>
      <c r="Y35" s="33">
        <f>$J$28/'Fixed data'!$C$7</f>
        <v>-0.37734506814679208</v>
      </c>
      <c r="Z35" s="33">
        <f>$J$28/'Fixed data'!$C$7</f>
        <v>-0.37734506814679208</v>
      </c>
      <c r="AA35" s="33">
        <f>$J$28/'Fixed data'!$C$7</f>
        <v>-0.37734506814679208</v>
      </c>
      <c r="AB35" s="33">
        <f>$J$28/'Fixed data'!$C$7</f>
        <v>-0.37734506814679208</v>
      </c>
      <c r="AC35" s="33">
        <f>$J$28/'Fixed data'!$C$7</f>
        <v>-0.37734506814679208</v>
      </c>
      <c r="AD35" s="33">
        <f>$J$28/'Fixed data'!$C$7</f>
        <v>-0.37734506814679208</v>
      </c>
      <c r="AE35" s="33">
        <f>$J$28/'Fixed data'!$C$7</f>
        <v>-0.37734506814679208</v>
      </c>
      <c r="AF35" s="33">
        <f>$J$28/'Fixed data'!$C$7</f>
        <v>-0.37734506814679208</v>
      </c>
      <c r="AG35" s="33">
        <f>$J$28/'Fixed data'!$C$7</f>
        <v>-0.37734506814679208</v>
      </c>
      <c r="AH35" s="33">
        <f>$J$28/'Fixed data'!$C$7</f>
        <v>-0.37734506814679208</v>
      </c>
      <c r="AI35" s="33">
        <f>$J$28/'Fixed data'!$C$7</f>
        <v>-0.37734506814679208</v>
      </c>
      <c r="AJ35" s="33">
        <f>$J$28/'Fixed data'!$C$7</f>
        <v>-0.37734506814679208</v>
      </c>
      <c r="AK35" s="33">
        <f>$J$28/'Fixed data'!$C$7</f>
        <v>-0.37734506814679208</v>
      </c>
      <c r="AL35" s="33">
        <f>$J$28/'Fixed data'!$C$7</f>
        <v>-0.37734506814679208</v>
      </c>
      <c r="AM35" s="33">
        <f>$J$28/'Fixed data'!$C$7</f>
        <v>-0.37734506814679208</v>
      </c>
      <c r="AN35" s="33">
        <f>$J$28/'Fixed data'!$C$7</f>
        <v>-0.37734506814679208</v>
      </c>
      <c r="AO35" s="33">
        <f>$J$28/'Fixed data'!$C$7</f>
        <v>-0.37734506814679208</v>
      </c>
      <c r="AP35" s="33">
        <f>$J$28/'Fixed data'!$C$7</f>
        <v>-0.37734506814679208</v>
      </c>
      <c r="AQ35" s="33">
        <f>$J$28/'Fixed data'!$C$7</f>
        <v>-0.37734506814679208</v>
      </c>
      <c r="AR35" s="33">
        <f>$J$28/'Fixed data'!$C$7</f>
        <v>-0.37734506814679208</v>
      </c>
      <c r="AS35" s="33">
        <f>$J$28/'Fixed data'!$C$7</f>
        <v>-0.37734506814679208</v>
      </c>
      <c r="AT35" s="33">
        <f>$J$28/'Fixed data'!$C$7</f>
        <v>-0.37734506814679208</v>
      </c>
      <c r="AU35" s="33">
        <f>$J$28/'Fixed data'!$C$7</f>
        <v>-0.37734506814679208</v>
      </c>
      <c r="AV35" s="33">
        <f>$J$28/'Fixed data'!$C$7</f>
        <v>-0.37734506814679208</v>
      </c>
      <c r="AW35" s="33">
        <f>$J$28/'Fixed data'!$C$7</f>
        <v>-0.37734506814679208</v>
      </c>
      <c r="AX35" s="33">
        <f>$J$28/'Fixed data'!$C$7</f>
        <v>-0.37734506814679208</v>
      </c>
      <c r="AY35" s="33">
        <f>$J$28/'Fixed data'!$C$7</f>
        <v>-0.37734506814679208</v>
      </c>
      <c r="AZ35" s="33">
        <f>$J$28/'Fixed data'!$C$7</f>
        <v>-0.37734506814679208</v>
      </c>
      <c r="BA35" s="33">
        <f>$J$28/'Fixed data'!$C$7</f>
        <v>-0.37734506814679208</v>
      </c>
      <c r="BB35" s="33">
        <f>$J$28/'Fixed data'!$C$7</f>
        <v>-0.37734506814679208</v>
      </c>
      <c r="BC35" s="33">
        <f>$J$28/'Fixed data'!$C$7</f>
        <v>-0.37734506814679208</v>
      </c>
      <c r="BD35" s="33"/>
    </row>
    <row r="36" spans="1:57" ht="16.5" hidden="1" customHeight="1" outlineLevel="1">
      <c r="A36" s="113"/>
      <c r="B36" s="9" t="s">
        <v>32</v>
      </c>
      <c r="C36" s="11" t="s">
        <v>59</v>
      </c>
      <c r="D36" s="9" t="s">
        <v>40</v>
      </c>
      <c r="F36" s="33"/>
      <c r="G36" s="33"/>
      <c r="H36" s="33"/>
      <c r="I36" s="33"/>
      <c r="J36" s="33"/>
      <c r="K36" s="33"/>
      <c r="L36" s="33">
        <f>$K$28/'Fixed data'!$C$7</f>
        <v>-0.33389361544161311</v>
      </c>
      <c r="M36" s="33">
        <f>$K$28/'Fixed data'!$C$7</f>
        <v>-0.33389361544161311</v>
      </c>
      <c r="N36" s="33">
        <f>$K$28/'Fixed data'!$C$7</f>
        <v>-0.33389361544161311</v>
      </c>
      <c r="O36" s="33">
        <f>$K$28/'Fixed data'!$C$7</f>
        <v>-0.33389361544161311</v>
      </c>
      <c r="P36" s="33">
        <f>$K$28/'Fixed data'!$C$7</f>
        <v>-0.33389361544161311</v>
      </c>
      <c r="Q36" s="33">
        <f>$K$28/'Fixed data'!$C$7</f>
        <v>-0.33389361544161311</v>
      </c>
      <c r="R36" s="33">
        <f>$K$28/'Fixed data'!$C$7</f>
        <v>-0.33389361544161311</v>
      </c>
      <c r="S36" s="33">
        <f>$K$28/'Fixed data'!$C$7</f>
        <v>-0.33389361544161311</v>
      </c>
      <c r="T36" s="33">
        <f>$K$28/'Fixed data'!$C$7</f>
        <v>-0.33389361544161311</v>
      </c>
      <c r="U36" s="33">
        <f>$K$28/'Fixed data'!$C$7</f>
        <v>-0.33389361544161311</v>
      </c>
      <c r="V36" s="33">
        <f>$K$28/'Fixed data'!$C$7</f>
        <v>-0.33389361544161311</v>
      </c>
      <c r="W36" s="33">
        <f>$K$28/'Fixed data'!$C$7</f>
        <v>-0.33389361544161311</v>
      </c>
      <c r="X36" s="33">
        <f>$K$28/'Fixed data'!$C$7</f>
        <v>-0.33389361544161311</v>
      </c>
      <c r="Y36" s="33">
        <f>$K$28/'Fixed data'!$C$7</f>
        <v>-0.33389361544161311</v>
      </c>
      <c r="Z36" s="33">
        <f>$K$28/'Fixed data'!$C$7</f>
        <v>-0.33389361544161311</v>
      </c>
      <c r="AA36" s="33">
        <f>$K$28/'Fixed data'!$C$7</f>
        <v>-0.33389361544161311</v>
      </c>
      <c r="AB36" s="33">
        <f>$K$28/'Fixed data'!$C$7</f>
        <v>-0.33389361544161311</v>
      </c>
      <c r="AC36" s="33">
        <f>$K$28/'Fixed data'!$C$7</f>
        <v>-0.33389361544161311</v>
      </c>
      <c r="AD36" s="33">
        <f>$K$28/'Fixed data'!$C$7</f>
        <v>-0.33389361544161311</v>
      </c>
      <c r="AE36" s="33">
        <f>$K$28/'Fixed data'!$C$7</f>
        <v>-0.33389361544161311</v>
      </c>
      <c r="AF36" s="33">
        <f>$K$28/'Fixed data'!$C$7</f>
        <v>-0.33389361544161311</v>
      </c>
      <c r="AG36" s="33">
        <f>$K$28/'Fixed data'!$C$7</f>
        <v>-0.33389361544161311</v>
      </c>
      <c r="AH36" s="33">
        <f>$K$28/'Fixed data'!$C$7</f>
        <v>-0.33389361544161311</v>
      </c>
      <c r="AI36" s="33">
        <f>$K$28/'Fixed data'!$C$7</f>
        <v>-0.33389361544161311</v>
      </c>
      <c r="AJ36" s="33">
        <f>$K$28/'Fixed data'!$C$7</f>
        <v>-0.33389361544161311</v>
      </c>
      <c r="AK36" s="33">
        <f>$K$28/'Fixed data'!$C$7</f>
        <v>-0.33389361544161311</v>
      </c>
      <c r="AL36" s="33">
        <f>$K$28/'Fixed data'!$C$7</f>
        <v>-0.33389361544161311</v>
      </c>
      <c r="AM36" s="33">
        <f>$K$28/'Fixed data'!$C$7</f>
        <v>-0.33389361544161311</v>
      </c>
      <c r="AN36" s="33">
        <f>$K$28/'Fixed data'!$C$7</f>
        <v>-0.33389361544161311</v>
      </c>
      <c r="AO36" s="33">
        <f>$K$28/'Fixed data'!$C$7</f>
        <v>-0.33389361544161311</v>
      </c>
      <c r="AP36" s="33">
        <f>$K$28/'Fixed data'!$C$7</f>
        <v>-0.33389361544161311</v>
      </c>
      <c r="AQ36" s="33">
        <f>$K$28/'Fixed data'!$C$7</f>
        <v>-0.33389361544161311</v>
      </c>
      <c r="AR36" s="33">
        <f>$K$28/'Fixed data'!$C$7</f>
        <v>-0.33389361544161311</v>
      </c>
      <c r="AS36" s="33">
        <f>$K$28/'Fixed data'!$C$7</f>
        <v>-0.33389361544161311</v>
      </c>
      <c r="AT36" s="33">
        <f>$K$28/'Fixed data'!$C$7</f>
        <v>-0.33389361544161311</v>
      </c>
      <c r="AU36" s="33">
        <f>$K$28/'Fixed data'!$C$7</f>
        <v>-0.33389361544161311</v>
      </c>
      <c r="AV36" s="33">
        <f>$K$28/'Fixed data'!$C$7</f>
        <v>-0.33389361544161311</v>
      </c>
      <c r="AW36" s="33">
        <f>$K$28/'Fixed data'!$C$7</f>
        <v>-0.33389361544161311</v>
      </c>
      <c r="AX36" s="33">
        <f>$K$28/'Fixed data'!$C$7</f>
        <v>-0.33389361544161311</v>
      </c>
      <c r="AY36" s="33">
        <f>$K$28/'Fixed data'!$C$7</f>
        <v>-0.33389361544161311</v>
      </c>
      <c r="AZ36" s="33">
        <f>$K$28/'Fixed data'!$C$7</f>
        <v>-0.33389361544161311</v>
      </c>
      <c r="BA36" s="33">
        <f>$K$28/'Fixed data'!$C$7</f>
        <v>-0.33389361544161311</v>
      </c>
      <c r="BB36" s="33">
        <f>$K$28/'Fixed data'!$C$7</f>
        <v>-0.33389361544161311</v>
      </c>
      <c r="BC36" s="33">
        <f>$K$28/'Fixed data'!$C$7</f>
        <v>-0.33389361544161311</v>
      </c>
      <c r="BD36" s="33">
        <f>$K$28/'Fixed data'!$C$7</f>
        <v>-0.33389361544161311</v>
      </c>
    </row>
    <row r="37" spans="1:57" ht="16.5" hidden="1" customHeight="1" outlineLevel="1">
      <c r="A37" s="113"/>
      <c r="B37" s="9" t="s">
        <v>33</v>
      </c>
      <c r="C37" s="11" t="s">
        <v>60</v>
      </c>
      <c r="D37" s="9" t="s">
        <v>40</v>
      </c>
      <c r="F37" s="33"/>
      <c r="G37" s="33"/>
      <c r="H37" s="33"/>
      <c r="I37" s="33"/>
      <c r="J37" s="33"/>
      <c r="K37" s="33"/>
      <c r="L37" s="33"/>
      <c r="M37" s="33">
        <f>$L$28/'Fixed data'!$C$7</f>
        <v>-0.51000856819168017</v>
      </c>
      <c r="N37" s="33">
        <f>$L$28/'Fixed data'!$C$7</f>
        <v>-0.51000856819168017</v>
      </c>
      <c r="O37" s="33">
        <f>$L$28/'Fixed data'!$C$7</f>
        <v>-0.51000856819168017</v>
      </c>
      <c r="P37" s="33">
        <f>$L$28/'Fixed data'!$C$7</f>
        <v>-0.51000856819168017</v>
      </c>
      <c r="Q37" s="33">
        <f>$L$28/'Fixed data'!$C$7</f>
        <v>-0.51000856819168017</v>
      </c>
      <c r="R37" s="33">
        <f>$L$28/'Fixed data'!$C$7</f>
        <v>-0.51000856819168017</v>
      </c>
      <c r="S37" s="33">
        <f>$L$28/'Fixed data'!$C$7</f>
        <v>-0.51000856819168017</v>
      </c>
      <c r="T37" s="33">
        <f>$L$28/'Fixed data'!$C$7</f>
        <v>-0.51000856819168017</v>
      </c>
      <c r="U37" s="33">
        <f>$L$28/'Fixed data'!$C$7</f>
        <v>-0.51000856819168017</v>
      </c>
      <c r="V37" s="33">
        <f>$L$28/'Fixed data'!$C$7</f>
        <v>-0.51000856819168017</v>
      </c>
      <c r="W37" s="33">
        <f>$L$28/'Fixed data'!$C$7</f>
        <v>-0.51000856819168017</v>
      </c>
      <c r="X37" s="33">
        <f>$L$28/'Fixed data'!$C$7</f>
        <v>-0.51000856819168017</v>
      </c>
      <c r="Y37" s="33">
        <f>$L$28/'Fixed data'!$C$7</f>
        <v>-0.51000856819168017</v>
      </c>
      <c r="Z37" s="33">
        <f>$L$28/'Fixed data'!$C$7</f>
        <v>-0.51000856819168017</v>
      </c>
      <c r="AA37" s="33">
        <f>$L$28/'Fixed data'!$C$7</f>
        <v>-0.51000856819168017</v>
      </c>
      <c r="AB37" s="33">
        <f>$L$28/'Fixed data'!$C$7</f>
        <v>-0.51000856819168017</v>
      </c>
      <c r="AC37" s="33">
        <f>$L$28/'Fixed data'!$C$7</f>
        <v>-0.51000856819168017</v>
      </c>
      <c r="AD37" s="33">
        <f>$L$28/'Fixed data'!$C$7</f>
        <v>-0.51000856819168017</v>
      </c>
      <c r="AE37" s="33">
        <f>$L$28/'Fixed data'!$C$7</f>
        <v>-0.51000856819168017</v>
      </c>
      <c r="AF37" s="33">
        <f>$L$28/'Fixed data'!$C$7</f>
        <v>-0.51000856819168017</v>
      </c>
      <c r="AG37" s="33">
        <f>$L$28/'Fixed data'!$C$7</f>
        <v>-0.51000856819168017</v>
      </c>
      <c r="AH37" s="33">
        <f>$L$28/'Fixed data'!$C$7</f>
        <v>-0.51000856819168017</v>
      </c>
      <c r="AI37" s="33">
        <f>$L$28/'Fixed data'!$C$7</f>
        <v>-0.51000856819168017</v>
      </c>
      <c r="AJ37" s="33">
        <f>$L$28/'Fixed data'!$C$7</f>
        <v>-0.51000856819168017</v>
      </c>
      <c r="AK37" s="33">
        <f>$L$28/'Fixed data'!$C$7</f>
        <v>-0.51000856819168017</v>
      </c>
      <c r="AL37" s="33">
        <f>$L$28/'Fixed data'!$C$7</f>
        <v>-0.51000856819168017</v>
      </c>
      <c r="AM37" s="33">
        <f>$L$28/'Fixed data'!$C$7</f>
        <v>-0.51000856819168017</v>
      </c>
      <c r="AN37" s="33">
        <f>$L$28/'Fixed data'!$C$7</f>
        <v>-0.51000856819168017</v>
      </c>
      <c r="AO37" s="33">
        <f>$L$28/'Fixed data'!$C$7</f>
        <v>-0.51000856819168017</v>
      </c>
      <c r="AP37" s="33">
        <f>$L$28/'Fixed data'!$C$7</f>
        <v>-0.51000856819168017</v>
      </c>
      <c r="AQ37" s="33">
        <f>$L$28/'Fixed data'!$C$7</f>
        <v>-0.51000856819168017</v>
      </c>
      <c r="AR37" s="33">
        <f>$L$28/'Fixed data'!$C$7</f>
        <v>-0.51000856819168017</v>
      </c>
      <c r="AS37" s="33">
        <f>$L$28/'Fixed data'!$C$7</f>
        <v>-0.51000856819168017</v>
      </c>
      <c r="AT37" s="33">
        <f>$L$28/'Fixed data'!$C$7</f>
        <v>-0.51000856819168017</v>
      </c>
      <c r="AU37" s="33">
        <f>$L$28/'Fixed data'!$C$7</f>
        <v>-0.51000856819168017</v>
      </c>
      <c r="AV37" s="33">
        <f>$L$28/'Fixed data'!$C$7</f>
        <v>-0.51000856819168017</v>
      </c>
      <c r="AW37" s="33">
        <f>$L$28/'Fixed data'!$C$7</f>
        <v>-0.51000856819168017</v>
      </c>
      <c r="AX37" s="33">
        <f>$L$28/'Fixed data'!$C$7</f>
        <v>-0.51000856819168017</v>
      </c>
      <c r="AY37" s="33">
        <f>$L$28/'Fixed data'!$C$7</f>
        <v>-0.51000856819168017</v>
      </c>
      <c r="AZ37" s="33">
        <f>$L$28/'Fixed data'!$C$7</f>
        <v>-0.51000856819168017</v>
      </c>
      <c r="BA37" s="33">
        <f>$L$28/'Fixed data'!$C$7</f>
        <v>-0.51000856819168017</v>
      </c>
      <c r="BB37" s="33">
        <f>$L$28/'Fixed data'!$C$7</f>
        <v>-0.51000856819168017</v>
      </c>
      <c r="BC37" s="33">
        <f>$L$28/'Fixed data'!$C$7</f>
        <v>-0.51000856819168017</v>
      </c>
      <c r="BD37" s="33">
        <f>$L$28/'Fixed data'!$C$7</f>
        <v>-0.51000856819168017</v>
      </c>
    </row>
    <row r="38" spans="1:57" ht="16.5" hidden="1" customHeight="1" outlineLevel="1">
      <c r="A38" s="113"/>
      <c r="B38" s="9" t="s">
        <v>109</v>
      </c>
      <c r="C38" s="11" t="s">
        <v>131</v>
      </c>
      <c r="D38" s="9" t="s">
        <v>40</v>
      </c>
      <c r="F38" s="33"/>
      <c r="G38" s="33"/>
      <c r="H38" s="33"/>
      <c r="I38" s="33"/>
      <c r="J38" s="33"/>
      <c r="K38" s="33"/>
      <c r="L38" s="33"/>
      <c r="M38" s="33"/>
      <c r="N38" s="33">
        <f>$M$28/'Fixed data'!$C$7</f>
        <v>-1.5926443741569167</v>
      </c>
      <c r="O38" s="33">
        <f>$M$28/'Fixed data'!$C$7</f>
        <v>-1.5926443741569167</v>
      </c>
      <c r="P38" s="33">
        <f>$M$28/'Fixed data'!$C$7</f>
        <v>-1.5926443741569167</v>
      </c>
      <c r="Q38" s="33">
        <f>$M$28/'Fixed data'!$C$7</f>
        <v>-1.5926443741569167</v>
      </c>
      <c r="R38" s="33">
        <f>$M$28/'Fixed data'!$C$7</f>
        <v>-1.5926443741569167</v>
      </c>
      <c r="S38" s="33">
        <f>$M$28/'Fixed data'!$C$7</f>
        <v>-1.5926443741569167</v>
      </c>
      <c r="T38" s="33">
        <f>$M$28/'Fixed data'!$C$7</f>
        <v>-1.5926443741569167</v>
      </c>
      <c r="U38" s="33">
        <f>$M$28/'Fixed data'!$C$7</f>
        <v>-1.5926443741569167</v>
      </c>
      <c r="V38" s="33">
        <f>$M$28/'Fixed data'!$C$7</f>
        <v>-1.5926443741569167</v>
      </c>
      <c r="W38" s="33">
        <f>$M$28/'Fixed data'!$C$7</f>
        <v>-1.5926443741569167</v>
      </c>
      <c r="X38" s="33">
        <f>$M$28/'Fixed data'!$C$7</f>
        <v>-1.5926443741569167</v>
      </c>
      <c r="Y38" s="33">
        <f>$M$28/'Fixed data'!$C$7</f>
        <v>-1.5926443741569167</v>
      </c>
      <c r="Z38" s="33">
        <f>$M$28/'Fixed data'!$C$7</f>
        <v>-1.5926443741569167</v>
      </c>
      <c r="AA38" s="33">
        <f>$M$28/'Fixed data'!$C$7</f>
        <v>-1.5926443741569167</v>
      </c>
      <c r="AB38" s="33">
        <f>$M$28/'Fixed data'!$C$7</f>
        <v>-1.5926443741569167</v>
      </c>
      <c r="AC38" s="33">
        <f>$M$28/'Fixed data'!$C$7</f>
        <v>-1.5926443741569167</v>
      </c>
      <c r="AD38" s="33">
        <f>$M$28/'Fixed data'!$C$7</f>
        <v>-1.5926443741569167</v>
      </c>
      <c r="AE38" s="33">
        <f>$M$28/'Fixed data'!$C$7</f>
        <v>-1.5926443741569167</v>
      </c>
      <c r="AF38" s="33">
        <f>$M$28/'Fixed data'!$C$7</f>
        <v>-1.5926443741569167</v>
      </c>
      <c r="AG38" s="33">
        <f>$M$28/'Fixed data'!$C$7</f>
        <v>-1.5926443741569167</v>
      </c>
      <c r="AH38" s="33">
        <f>$M$28/'Fixed data'!$C$7</f>
        <v>-1.5926443741569167</v>
      </c>
      <c r="AI38" s="33">
        <f>$M$28/'Fixed data'!$C$7</f>
        <v>-1.5926443741569167</v>
      </c>
      <c r="AJ38" s="33">
        <f>$M$28/'Fixed data'!$C$7</f>
        <v>-1.5926443741569167</v>
      </c>
      <c r="AK38" s="33">
        <f>$M$28/'Fixed data'!$C$7</f>
        <v>-1.5926443741569167</v>
      </c>
      <c r="AL38" s="33">
        <f>$M$28/'Fixed data'!$C$7</f>
        <v>-1.5926443741569167</v>
      </c>
      <c r="AM38" s="33">
        <f>$M$28/'Fixed data'!$C$7</f>
        <v>-1.5926443741569167</v>
      </c>
      <c r="AN38" s="33">
        <f>$M$28/'Fixed data'!$C$7</f>
        <v>-1.5926443741569167</v>
      </c>
      <c r="AO38" s="33">
        <f>$M$28/'Fixed data'!$C$7</f>
        <v>-1.5926443741569167</v>
      </c>
      <c r="AP38" s="33">
        <f>$M$28/'Fixed data'!$C$7</f>
        <v>-1.5926443741569167</v>
      </c>
      <c r="AQ38" s="33">
        <f>$M$28/'Fixed data'!$C$7</f>
        <v>-1.5926443741569167</v>
      </c>
      <c r="AR38" s="33">
        <f>$M$28/'Fixed data'!$C$7</f>
        <v>-1.5926443741569167</v>
      </c>
      <c r="AS38" s="33">
        <f>$M$28/'Fixed data'!$C$7</f>
        <v>-1.5926443741569167</v>
      </c>
      <c r="AT38" s="33">
        <f>$M$28/'Fixed data'!$C$7</f>
        <v>-1.5926443741569167</v>
      </c>
      <c r="AU38" s="33">
        <f>$M$28/'Fixed data'!$C$7</f>
        <v>-1.5926443741569167</v>
      </c>
      <c r="AV38" s="33">
        <f>$M$28/'Fixed data'!$C$7</f>
        <v>-1.5926443741569167</v>
      </c>
      <c r="AW38" s="33">
        <f>$M$28/'Fixed data'!$C$7</f>
        <v>-1.5926443741569167</v>
      </c>
      <c r="AX38" s="33">
        <f>$M$28/'Fixed data'!$C$7</f>
        <v>-1.5926443741569167</v>
      </c>
      <c r="AY38" s="33">
        <f>$M$28/'Fixed data'!$C$7</f>
        <v>-1.5926443741569167</v>
      </c>
      <c r="AZ38" s="33">
        <f>$M$28/'Fixed data'!$C$7</f>
        <v>-1.5926443741569167</v>
      </c>
      <c r="BA38" s="33">
        <f>$M$28/'Fixed data'!$C$7</f>
        <v>-1.5926443741569167</v>
      </c>
      <c r="BB38" s="33">
        <f>$M$28/'Fixed data'!$C$7</f>
        <v>-1.5926443741569167</v>
      </c>
      <c r="BC38" s="33">
        <f>$M$28/'Fixed data'!$C$7</f>
        <v>-1.5926443741569167</v>
      </c>
      <c r="BD38" s="33">
        <f>$M$28/'Fixed data'!$C$7</f>
        <v>-1.5926443741569167</v>
      </c>
      <c r="BE38" s="33"/>
    </row>
    <row r="39" spans="1:57" ht="16.5" hidden="1" customHeight="1" outlineLevel="1">
      <c r="A39" s="113"/>
      <c r="B39" s="9" t="s">
        <v>110</v>
      </c>
      <c r="C39" s="11" t="s">
        <v>132</v>
      </c>
      <c r="D39" s="9" t="s">
        <v>40</v>
      </c>
      <c r="F39" s="33"/>
      <c r="G39" s="33"/>
      <c r="H39" s="33"/>
      <c r="I39" s="33"/>
      <c r="J39" s="33"/>
      <c r="K39" s="33"/>
      <c r="L39" s="33"/>
      <c r="M39" s="33"/>
      <c r="N39" s="33"/>
      <c r="O39" s="33">
        <f>$N$28/'Fixed data'!$C$7</f>
        <v>-0.29751229414063041</v>
      </c>
      <c r="P39" s="33">
        <f>$N$28/'Fixed data'!$C$7</f>
        <v>-0.29751229414063041</v>
      </c>
      <c r="Q39" s="33">
        <f>$N$28/'Fixed data'!$C$7</f>
        <v>-0.29751229414063041</v>
      </c>
      <c r="R39" s="33">
        <f>$N$28/'Fixed data'!$C$7</f>
        <v>-0.29751229414063041</v>
      </c>
      <c r="S39" s="33">
        <f>$N$28/'Fixed data'!$C$7</f>
        <v>-0.29751229414063041</v>
      </c>
      <c r="T39" s="33">
        <f>$N$28/'Fixed data'!$C$7</f>
        <v>-0.29751229414063041</v>
      </c>
      <c r="U39" s="33">
        <f>$N$28/'Fixed data'!$C$7</f>
        <v>-0.29751229414063041</v>
      </c>
      <c r="V39" s="33">
        <f>$N$28/'Fixed data'!$C$7</f>
        <v>-0.29751229414063041</v>
      </c>
      <c r="W39" s="33">
        <f>$N$28/'Fixed data'!$C$7</f>
        <v>-0.29751229414063041</v>
      </c>
      <c r="X39" s="33">
        <f>$N$28/'Fixed data'!$C$7</f>
        <v>-0.29751229414063041</v>
      </c>
      <c r="Y39" s="33">
        <f>$N$28/'Fixed data'!$C$7</f>
        <v>-0.29751229414063041</v>
      </c>
      <c r="Z39" s="33">
        <f>$N$28/'Fixed data'!$C$7</f>
        <v>-0.29751229414063041</v>
      </c>
      <c r="AA39" s="33">
        <f>$N$28/'Fixed data'!$C$7</f>
        <v>-0.29751229414063041</v>
      </c>
      <c r="AB39" s="33">
        <f>$N$28/'Fixed data'!$C$7</f>
        <v>-0.29751229414063041</v>
      </c>
      <c r="AC39" s="33">
        <f>$N$28/'Fixed data'!$C$7</f>
        <v>-0.29751229414063041</v>
      </c>
      <c r="AD39" s="33">
        <f>$N$28/'Fixed data'!$C$7</f>
        <v>-0.29751229414063041</v>
      </c>
      <c r="AE39" s="33">
        <f>$N$28/'Fixed data'!$C$7</f>
        <v>-0.29751229414063041</v>
      </c>
      <c r="AF39" s="33">
        <f>$N$28/'Fixed data'!$C$7</f>
        <v>-0.29751229414063041</v>
      </c>
      <c r="AG39" s="33">
        <f>$N$28/'Fixed data'!$C$7</f>
        <v>-0.29751229414063041</v>
      </c>
      <c r="AH39" s="33">
        <f>$N$28/'Fixed data'!$C$7</f>
        <v>-0.29751229414063041</v>
      </c>
      <c r="AI39" s="33">
        <f>$N$28/'Fixed data'!$C$7</f>
        <v>-0.29751229414063041</v>
      </c>
      <c r="AJ39" s="33">
        <f>$N$28/'Fixed data'!$C$7</f>
        <v>-0.29751229414063041</v>
      </c>
      <c r="AK39" s="33">
        <f>$N$28/'Fixed data'!$C$7</f>
        <v>-0.29751229414063041</v>
      </c>
      <c r="AL39" s="33">
        <f>$N$28/'Fixed data'!$C$7</f>
        <v>-0.29751229414063041</v>
      </c>
      <c r="AM39" s="33">
        <f>$N$28/'Fixed data'!$C$7</f>
        <v>-0.29751229414063041</v>
      </c>
      <c r="AN39" s="33">
        <f>$N$28/'Fixed data'!$C$7</f>
        <v>-0.29751229414063041</v>
      </c>
      <c r="AO39" s="33">
        <f>$N$28/'Fixed data'!$C$7</f>
        <v>-0.29751229414063041</v>
      </c>
      <c r="AP39" s="33">
        <f>$N$28/'Fixed data'!$C$7</f>
        <v>-0.29751229414063041</v>
      </c>
      <c r="AQ39" s="33">
        <f>$N$28/'Fixed data'!$C$7</f>
        <v>-0.29751229414063041</v>
      </c>
      <c r="AR39" s="33">
        <f>$N$28/'Fixed data'!$C$7</f>
        <v>-0.29751229414063041</v>
      </c>
      <c r="AS39" s="33">
        <f>$N$28/'Fixed data'!$C$7</f>
        <v>-0.29751229414063041</v>
      </c>
      <c r="AT39" s="33">
        <f>$N$28/'Fixed data'!$C$7</f>
        <v>-0.29751229414063041</v>
      </c>
      <c r="AU39" s="33">
        <f>$N$28/'Fixed data'!$C$7</f>
        <v>-0.29751229414063041</v>
      </c>
      <c r="AV39" s="33">
        <f>$N$28/'Fixed data'!$C$7</f>
        <v>-0.29751229414063041</v>
      </c>
      <c r="AW39" s="33">
        <f>$N$28/'Fixed data'!$C$7</f>
        <v>-0.29751229414063041</v>
      </c>
      <c r="AX39" s="33">
        <f>$N$28/'Fixed data'!$C$7</f>
        <v>-0.29751229414063041</v>
      </c>
      <c r="AY39" s="33">
        <f>$N$28/'Fixed data'!$C$7</f>
        <v>-0.29751229414063041</v>
      </c>
      <c r="AZ39" s="33">
        <f>$N$28/'Fixed data'!$C$7</f>
        <v>-0.29751229414063041</v>
      </c>
      <c r="BA39" s="33">
        <f>$N$28/'Fixed data'!$C$7</f>
        <v>-0.29751229414063041</v>
      </c>
      <c r="BB39" s="33">
        <f>$N$28/'Fixed data'!$C$7</f>
        <v>-0.29751229414063041</v>
      </c>
      <c r="BC39" s="33">
        <f>$N$28/'Fixed data'!$C$7</f>
        <v>-0.29751229414063041</v>
      </c>
      <c r="BD39" s="33">
        <f>$N$28/'Fixed data'!$C$7</f>
        <v>-0.29751229414063041</v>
      </c>
    </row>
    <row r="40" spans="1:57" ht="16.5" hidden="1" customHeight="1" outlineLevel="1">
      <c r="A40" s="113"/>
      <c r="B40" s="9" t="s">
        <v>111</v>
      </c>
      <c r="C40" s="11" t="s">
        <v>133</v>
      </c>
      <c r="D40" s="9" t="s">
        <v>40</v>
      </c>
      <c r="F40" s="33"/>
      <c r="G40" s="33"/>
      <c r="H40" s="33"/>
      <c r="I40" s="33"/>
      <c r="J40" s="33"/>
      <c r="K40" s="33"/>
      <c r="L40" s="33"/>
      <c r="M40" s="33"/>
      <c r="N40" s="33"/>
      <c r="O40" s="33"/>
      <c r="P40" s="33">
        <f>$O$28/'Fixed data'!$C$7</f>
        <v>1.9092827592388759E-2</v>
      </c>
      <c r="Q40" s="33">
        <f>$O$28/'Fixed data'!$C$7</f>
        <v>1.9092827592388759E-2</v>
      </c>
      <c r="R40" s="33">
        <f>$O$28/'Fixed data'!$C$7</f>
        <v>1.9092827592388759E-2</v>
      </c>
      <c r="S40" s="33">
        <f>$O$28/'Fixed data'!$C$7</f>
        <v>1.9092827592388759E-2</v>
      </c>
      <c r="T40" s="33">
        <f>$O$28/'Fixed data'!$C$7</f>
        <v>1.9092827592388759E-2</v>
      </c>
      <c r="U40" s="33">
        <f>$O$28/'Fixed data'!$C$7</f>
        <v>1.9092827592388759E-2</v>
      </c>
      <c r="V40" s="33">
        <f>$O$28/'Fixed data'!$C$7</f>
        <v>1.9092827592388759E-2</v>
      </c>
      <c r="W40" s="33">
        <f>$O$28/'Fixed data'!$C$7</f>
        <v>1.9092827592388759E-2</v>
      </c>
      <c r="X40" s="33">
        <f>$O$28/'Fixed data'!$C$7</f>
        <v>1.9092827592388759E-2</v>
      </c>
      <c r="Y40" s="33">
        <f>$O$28/'Fixed data'!$C$7</f>
        <v>1.9092827592388759E-2</v>
      </c>
      <c r="Z40" s="33">
        <f>$O$28/'Fixed data'!$C$7</f>
        <v>1.9092827592388759E-2</v>
      </c>
      <c r="AA40" s="33">
        <f>$O$28/'Fixed data'!$C$7</f>
        <v>1.9092827592388759E-2</v>
      </c>
      <c r="AB40" s="33">
        <f>$O$28/'Fixed data'!$C$7</f>
        <v>1.9092827592388759E-2</v>
      </c>
      <c r="AC40" s="33">
        <f>$O$28/'Fixed data'!$C$7</f>
        <v>1.9092827592388759E-2</v>
      </c>
      <c r="AD40" s="33">
        <f>$O$28/'Fixed data'!$C$7</f>
        <v>1.9092827592388759E-2</v>
      </c>
      <c r="AE40" s="33">
        <f>$O$28/'Fixed data'!$C$7</f>
        <v>1.9092827592388759E-2</v>
      </c>
      <c r="AF40" s="33">
        <f>$O$28/'Fixed data'!$C$7</f>
        <v>1.9092827592388759E-2</v>
      </c>
      <c r="AG40" s="33">
        <f>$O$28/'Fixed data'!$C$7</f>
        <v>1.9092827592388759E-2</v>
      </c>
      <c r="AH40" s="33">
        <f>$O$28/'Fixed data'!$C$7</f>
        <v>1.9092827592388759E-2</v>
      </c>
      <c r="AI40" s="33">
        <f>$O$28/'Fixed data'!$C$7</f>
        <v>1.9092827592388759E-2</v>
      </c>
      <c r="AJ40" s="33">
        <f>$O$28/'Fixed data'!$C$7</f>
        <v>1.9092827592388759E-2</v>
      </c>
      <c r="AK40" s="33">
        <f>$O$28/'Fixed data'!$C$7</f>
        <v>1.9092827592388759E-2</v>
      </c>
      <c r="AL40" s="33">
        <f>$O$28/'Fixed data'!$C$7</f>
        <v>1.9092827592388759E-2</v>
      </c>
      <c r="AM40" s="33">
        <f>$O$28/'Fixed data'!$C$7</f>
        <v>1.9092827592388759E-2</v>
      </c>
      <c r="AN40" s="33">
        <f>$O$28/'Fixed data'!$C$7</f>
        <v>1.9092827592388759E-2</v>
      </c>
      <c r="AO40" s="33">
        <f>$O$28/'Fixed data'!$C$7</f>
        <v>1.9092827592388759E-2</v>
      </c>
      <c r="AP40" s="33">
        <f>$O$28/'Fixed data'!$C$7</f>
        <v>1.9092827592388759E-2</v>
      </c>
      <c r="AQ40" s="33">
        <f>$O$28/'Fixed data'!$C$7</f>
        <v>1.9092827592388759E-2</v>
      </c>
      <c r="AR40" s="33">
        <f>$O$28/'Fixed data'!$C$7</f>
        <v>1.9092827592388759E-2</v>
      </c>
      <c r="AS40" s="33">
        <f>$O$28/'Fixed data'!$C$7</f>
        <v>1.9092827592388759E-2</v>
      </c>
      <c r="AT40" s="33">
        <f>$O$28/'Fixed data'!$C$7</f>
        <v>1.9092827592388759E-2</v>
      </c>
      <c r="AU40" s="33">
        <f>$O$28/'Fixed data'!$C$7</f>
        <v>1.9092827592388759E-2</v>
      </c>
      <c r="AV40" s="33">
        <f>$O$28/'Fixed data'!$C$7</f>
        <v>1.9092827592388759E-2</v>
      </c>
      <c r="AW40" s="33">
        <f>$O$28/'Fixed data'!$C$7</f>
        <v>1.9092827592388759E-2</v>
      </c>
      <c r="AX40" s="33">
        <f>$O$28/'Fixed data'!$C$7</f>
        <v>1.9092827592388759E-2</v>
      </c>
      <c r="AY40" s="33">
        <f>$O$28/'Fixed data'!$C$7</f>
        <v>1.9092827592388759E-2</v>
      </c>
      <c r="AZ40" s="33">
        <f>$O$28/'Fixed data'!$C$7</f>
        <v>1.9092827592388759E-2</v>
      </c>
      <c r="BA40" s="33">
        <f>$O$28/'Fixed data'!$C$7</f>
        <v>1.9092827592388759E-2</v>
      </c>
      <c r="BB40" s="33">
        <f>$O$28/'Fixed data'!$C$7</f>
        <v>1.9092827592388759E-2</v>
      </c>
      <c r="BC40" s="33">
        <f>$O$28/'Fixed data'!$C$7</f>
        <v>1.9092827592388759E-2</v>
      </c>
      <c r="BD40" s="33">
        <f>$O$28/'Fixed data'!$C$7</f>
        <v>1.9092827592388759E-2</v>
      </c>
    </row>
    <row r="41" spans="1:57" ht="16.5" hidden="1" customHeight="1" outlineLevel="1">
      <c r="A41" s="113"/>
      <c r="B41" s="9" t="s">
        <v>112</v>
      </c>
      <c r="C41" s="11" t="s">
        <v>134</v>
      </c>
      <c r="D41" s="9" t="s">
        <v>40</v>
      </c>
      <c r="F41" s="33"/>
      <c r="G41" s="33"/>
      <c r="H41" s="33"/>
      <c r="I41" s="33"/>
      <c r="J41" s="33"/>
      <c r="K41" s="33"/>
      <c r="L41" s="33"/>
      <c r="M41" s="33"/>
      <c r="N41" s="33"/>
      <c r="O41" s="33"/>
      <c r="P41" s="33"/>
      <c r="Q41" s="33">
        <f>$P$28/'Fixed data'!$C$7</f>
        <v>-1.404959828233596</v>
      </c>
      <c r="R41" s="33">
        <f>$P$28/'Fixed data'!$C$7</f>
        <v>-1.404959828233596</v>
      </c>
      <c r="S41" s="33">
        <f>$P$28/'Fixed data'!$C$7</f>
        <v>-1.404959828233596</v>
      </c>
      <c r="T41" s="33">
        <f>$P$28/'Fixed data'!$C$7</f>
        <v>-1.404959828233596</v>
      </c>
      <c r="U41" s="33">
        <f>$P$28/'Fixed data'!$C$7</f>
        <v>-1.404959828233596</v>
      </c>
      <c r="V41" s="33">
        <f>$P$28/'Fixed data'!$C$7</f>
        <v>-1.404959828233596</v>
      </c>
      <c r="W41" s="33">
        <f>$P$28/'Fixed data'!$C$7</f>
        <v>-1.404959828233596</v>
      </c>
      <c r="X41" s="33">
        <f>$P$28/'Fixed data'!$C$7</f>
        <v>-1.404959828233596</v>
      </c>
      <c r="Y41" s="33">
        <f>$P$28/'Fixed data'!$C$7</f>
        <v>-1.404959828233596</v>
      </c>
      <c r="Z41" s="33">
        <f>$P$28/'Fixed data'!$C$7</f>
        <v>-1.404959828233596</v>
      </c>
      <c r="AA41" s="33">
        <f>$P$28/'Fixed data'!$C$7</f>
        <v>-1.404959828233596</v>
      </c>
      <c r="AB41" s="33">
        <f>$P$28/'Fixed data'!$C$7</f>
        <v>-1.404959828233596</v>
      </c>
      <c r="AC41" s="33">
        <f>$P$28/'Fixed data'!$C$7</f>
        <v>-1.404959828233596</v>
      </c>
      <c r="AD41" s="33">
        <f>$P$28/'Fixed data'!$C$7</f>
        <v>-1.404959828233596</v>
      </c>
      <c r="AE41" s="33">
        <f>$P$28/'Fixed data'!$C$7</f>
        <v>-1.404959828233596</v>
      </c>
      <c r="AF41" s="33">
        <f>$P$28/'Fixed data'!$C$7</f>
        <v>-1.404959828233596</v>
      </c>
      <c r="AG41" s="33">
        <f>$P$28/'Fixed data'!$C$7</f>
        <v>-1.404959828233596</v>
      </c>
      <c r="AH41" s="33">
        <f>$P$28/'Fixed data'!$C$7</f>
        <v>-1.404959828233596</v>
      </c>
      <c r="AI41" s="33">
        <f>$P$28/'Fixed data'!$C$7</f>
        <v>-1.404959828233596</v>
      </c>
      <c r="AJ41" s="33">
        <f>$P$28/'Fixed data'!$C$7</f>
        <v>-1.404959828233596</v>
      </c>
      <c r="AK41" s="33">
        <f>$P$28/'Fixed data'!$C$7</f>
        <v>-1.404959828233596</v>
      </c>
      <c r="AL41" s="33">
        <f>$P$28/'Fixed data'!$C$7</f>
        <v>-1.404959828233596</v>
      </c>
      <c r="AM41" s="33">
        <f>$P$28/'Fixed data'!$C$7</f>
        <v>-1.404959828233596</v>
      </c>
      <c r="AN41" s="33">
        <f>$P$28/'Fixed data'!$C$7</f>
        <v>-1.404959828233596</v>
      </c>
      <c r="AO41" s="33">
        <f>$P$28/'Fixed data'!$C$7</f>
        <v>-1.404959828233596</v>
      </c>
      <c r="AP41" s="33">
        <f>$P$28/'Fixed data'!$C$7</f>
        <v>-1.404959828233596</v>
      </c>
      <c r="AQ41" s="33">
        <f>$P$28/'Fixed data'!$C$7</f>
        <v>-1.404959828233596</v>
      </c>
      <c r="AR41" s="33">
        <f>$P$28/'Fixed data'!$C$7</f>
        <v>-1.404959828233596</v>
      </c>
      <c r="AS41" s="33">
        <f>$P$28/'Fixed data'!$C$7</f>
        <v>-1.404959828233596</v>
      </c>
      <c r="AT41" s="33">
        <f>$P$28/'Fixed data'!$C$7</f>
        <v>-1.404959828233596</v>
      </c>
      <c r="AU41" s="33">
        <f>$P$28/'Fixed data'!$C$7</f>
        <v>-1.404959828233596</v>
      </c>
      <c r="AV41" s="33">
        <f>$P$28/'Fixed data'!$C$7</f>
        <v>-1.404959828233596</v>
      </c>
      <c r="AW41" s="33">
        <f>$P$28/'Fixed data'!$C$7</f>
        <v>-1.404959828233596</v>
      </c>
      <c r="AX41" s="33">
        <f>$P$28/'Fixed data'!$C$7</f>
        <v>-1.404959828233596</v>
      </c>
      <c r="AY41" s="33">
        <f>$P$28/'Fixed data'!$C$7</f>
        <v>-1.404959828233596</v>
      </c>
      <c r="AZ41" s="33">
        <f>$P$28/'Fixed data'!$C$7</f>
        <v>-1.404959828233596</v>
      </c>
      <c r="BA41" s="33">
        <f>$P$28/'Fixed data'!$C$7</f>
        <v>-1.404959828233596</v>
      </c>
      <c r="BB41" s="33">
        <f>$P$28/'Fixed data'!$C$7</f>
        <v>-1.404959828233596</v>
      </c>
      <c r="BC41" s="33">
        <f>$P$28/'Fixed data'!$C$7</f>
        <v>-1.404959828233596</v>
      </c>
      <c r="BD41" s="33">
        <f>$P$28/'Fixed data'!$C$7</f>
        <v>-1.404959828233596</v>
      </c>
    </row>
    <row r="42" spans="1:57" ht="16.5" hidden="1" customHeight="1" outlineLevel="1">
      <c r="A42" s="113"/>
      <c r="B42" s="9" t="s">
        <v>113</v>
      </c>
      <c r="C42" s="11" t="s">
        <v>135</v>
      </c>
      <c r="D42" s="9" t="s">
        <v>40</v>
      </c>
      <c r="F42" s="33"/>
      <c r="G42" s="33"/>
      <c r="H42" s="33"/>
      <c r="I42" s="33"/>
      <c r="J42" s="33"/>
      <c r="K42" s="33"/>
      <c r="L42" s="33"/>
      <c r="M42" s="33"/>
      <c r="N42" s="33"/>
      <c r="O42" s="33"/>
      <c r="P42" s="33"/>
      <c r="Q42" s="33"/>
      <c r="R42" s="33">
        <f>$Q$28/'Fixed data'!$C$7</f>
        <v>0.5768099951466108</v>
      </c>
      <c r="S42" s="33">
        <f>$Q$28/'Fixed data'!$C$7</f>
        <v>0.5768099951466108</v>
      </c>
      <c r="T42" s="33">
        <f>$Q$28/'Fixed data'!$C$7</f>
        <v>0.5768099951466108</v>
      </c>
      <c r="U42" s="33">
        <f>$Q$28/'Fixed data'!$C$7</f>
        <v>0.5768099951466108</v>
      </c>
      <c r="V42" s="33">
        <f>$Q$28/'Fixed data'!$C$7</f>
        <v>0.5768099951466108</v>
      </c>
      <c r="W42" s="33">
        <f>$Q$28/'Fixed data'!$C$7</f>
        <v>0.5768099951466108</v>
      </c>
      <c r="X42" s="33">
        <f>$Q$28/'Fixed data'!$C$7</f>
        <v>0.5768099951466108</v>
      </c>
      <c r="Y42" s="33">
        <f>$Q$28/'Fixed data'!$C$7</f>
        <v>0.5768099951466108</v>
      </c>
      <c r="Z42" s="33">
        <f>$Q$28/'Fixed data'!$C$7</f>
        <v>0.5768099951466108</v>
      </c>
      <c r="AA42" s="33">
        <f>$Q$28/'Fixed data'!$C$7</f>
        <v>0.5768099951466108</v>
      </c>
      <c r="AB42" s="33">
        <f>$Q$28/'Fixed data'!$C$7</f>
        <v>0.5768099951466108</v>
      </c>
      <c r="AC42" s="33">
        <f>$Q$28/'Fixed data'!$C$7</f>
        <v>0.5768099951466108</v>
      </c>
      <c r="AD42" s="33">
        <f>$Q$28/'Fixed data'!$C$7</f>
        <v>0.5768099951466108</v>
      </c>
      <c r="AE42" s="33">
        <f>$Q$28/'Fixed data'!$C$7</f>
        <v>0.5768099951466108</v>
      </c>
      <c r="AF42" s="33">
        <f>$Q$28/'Fixed data'!$C$7</f>
        <v>0.5768099951466108</v>
      </c>
      <c r="AG42" s="33">
        <f>$Q$28/'Fixed data'!$C$7</f>
        <v>0.5768099951466108</v>
      </c>
      <c r="AH42" s="33">
        <f>$Q$28/'Fixed data'!$C$7</f>
        <v>0.5768099951466108</v>
      </c>
      <c r="AI42" s="33">
        <f>$Q$28/'Fixed data'!$C$7</f>
        <v>0.5768099951466108</v>
      </c>
      <c r="AJ42" s="33">
        <f>$Q$28/'Fixed data'!$C$7</f>
        <v>0.5768099951466108</v>
      </c>
      <c r="AK42" s="33">
        <f>$Q$28/'Fixed data'!$C$7</f>
        <v>0.5768099951466108</v>
      </c>
      <c r="AL42" s="33">
        <f>$Q$28/'Fixed data'!$C$7</f>
        <v>0.5768099951466108</v>
      </c>
      <c r="AM42" s="33">
        <f>$Q$28/'Fixed data'!$C$7</f>
        <v>0.5768099951466108</v>
      </c>
      <c r="AN42" s="33">
        <f>$Q$28/'Fixed data'!$C$7</f>
        <v>0.5768099951466108</v>
      </c>
      <c r="AO42" s="33">
        <f>$Q$28/'Fixed data'!$C$7</f>
        <v>0.5768099951466108</v>
      </c>
      <c r="AP42" s="33">
        <f>$Q$28/'Fixed data'!$C$7</f>
        <v>0.5768099951466108</v>
      </c>
      <c r="AQ42" s="33">
        <f>$Q$28/'Fixed data'!$C$7</f>
        <v>0.5768099951466108</v>
      </c>
      <c r="AR42" s="33">
        <f>$Q$28/'Fixed data'!$C$7</f>
        <v>0.5768099951466108</v>
      </c>
      <c r="AS42" s="33">
        <f>$Q$28/'Fixed data'!$C$7</f>
        <v>0.5768099951466108</v>
      </c>
      <c r="AT42" s="33">
        <f>$Q$28/'Fixed data'!$C$7</f>
        <v>0.5768099951466108</v>
      </c>
      <c r="AU42" s="33">
        <f>$Q$28/'Fixed data'!$C$7</f>
        <v>0.5768099951466108</v>
      </c>
      <c r="AV42" s="33">
        <f>$Q$28/'Fixed data'!$C$7</f>
        <v>0.5768099951466108</v>
      </c>
      <c r="AW42" s="33">
        <f>$Q$28/'Fixed data'!$C$7</f>
        <v>0.5768099951466108</v>
      </c>
      <c r="AX42" s="33">
        <f>$Q$28/'Fixed data'!$C$7</f>
        <v>0.5768099951466108</v>
      </c>
      <c r="AY42" s="33">
        <f>$Q$28/'Fixed data'!$C$7</f>
        <v>0.5768099951466108</v>
      </c>
      <c r="AZ42" s="33">
        <f>$Q$28/'Fixed data'!$C$7</f>
        <v>0.5768099951466108</v>
      </c>
      <c r="BA42" s="33">
        <f>$Q$28/'Fixed data'!$C$7</f>
        <v>0.5768099951466108</v>
      </c>
      <c r="BB42" s="33">
        <f>$Q$28/'Fixed data'!$C$7</f>
        <v>0.5768099951466108</v>
      </c>
      <c r="BC42" s="33">
        <f>$Q$28/'Fixed data'!$C$7</f>
        <v>0.5768099951466108</v>
      </c>
      <c r="BD42" s="33">
        <f>$Q$28/'Fixed data'!$C$7</f>
        <v>0.5768099951466108</v>
      </c>
    </row>
    <row r="43" spans="1:57" ht="16.5" hidden="1" customHeight="1" outlineLevel="1">
      <c r="A43" s="113"/>
      <c r="B43" s="9" t="s">
        <v>114</v>
      </c>
      <c r="C43" s="11" t="s">
        <v>136</v>
      </c>
      <c r="D43" s="9" t="s">
        <v>40</v>
      </c>
      <c r="F43" s="33"/>
      <c r="G43" s="33"/>
      <c r="H43" s="33"/>
      <c r="I43" s="33"/>
      <c r="J43" s="33"/>
      <c r="K43" s="33"/>
      <c r="L43" s="33"/>
      <c r="M43" s="33"/>
      <c r="N43" s="33"/>
      <c r="O43" s="33"/>
      <c r="P43" s="33"/>
      <c r="Q43" s="33"/>
      <c r="R43" s="33"/>
      <c r="S43" s="33">
        <f>$R$28/'Fixed data'!$C$7</f>
        <v>0.47859731508630526</v>
      </c>
      <c r="T43" s="33">
        <f>$R$28/'Fixed data'!$C$7</f>
        <v>0.47859731508630526</v>
      </c>
      <c r="U43" s="33">
        <f>$R$28/'Fixed data'!$C$7</f>
        <v>0.47859731508630526</v>
      </c>
      <c r="V43" s="33">
        <f>$R$28/'Fixed data'!$C$7</f>
        <v>0.47859731508630526</v>
      </c>
      <c r="W43" s="33">
        <f>$R$28/'Fixed data'!$C$7</f>
        <v>0.47859731508630526</v>
      </c>
      <c r="X43" s="33">
        <f>$R$28/'Fixed data'!$C$7</f>
        <v>0.47859731508630526</v>
      </c>
      <c r="Y43" s="33">
        <f>$R$28/'Fixed data'!$C$7</f>
        <v>0.47859731508630526</v>
      </c>
      <c r="Z43" s="33">
        <f>$R$28/'Fixed data'!$C$7</f>
        <v>0.47859731508630526</v>
      </c>
      <c r="AA43" s="33">
        <f>$R$28/'Fixed data'!$C$7</f>
        <v>0.47859731508630526</v>
      </c>
      <c r="AB43" s="33">
        <f>$R$28/'Fixed data'!$C$7</f>
        <v>0.47859731508630526</v>
      </c>
      <c r="AC43" s="33">
        <f>$R$28/'Fixed data'!$C$7</f>
        <v>0.47859731508630526</v>
      </c>
      <c r="AD43" s="33">
        <f>$R$28/'Fixed data'!$C$7</f>
        <v>0.47859731508630526</v>
      </c>
      <c r="AE43" s="33">
        <f>$R$28/'Fixed data'!$C$7</f>
        <v>0.47859731508630526</v>
      </c>
      <c r="AF43" s="33">
        <f>$R$28/'Fixed data'!$C$7</f>
        <v>0.47859731508630526</v>
      </c>
      <c r="AG43" s="33">
        <f>$R$28/'Fixed data'!$C$7</f>
        <v>0.47859731508630526</v>
      </c>
      <c r="AH43" s="33">
        <f>$R$28/'Fixed data'!$C$7</f>
        <v>0.47859731508630526</v>
      </c>
      <c r="AI43" s="33">
        <f>$R$28/'Fixed data'!$C$7</f>
        <v>0.47859731508630526</v>
      </c>
      <c r="AJ43" s="33">
        <f>$R$28/'Fixed data'!$C$7</f>
        <v>0.47859731508630526</v>
      </c>
      <c r="AK43" s="33">
        <f>$R$28/'Fixed data'!$C$7</f>
        <v>0.47859731508630526</v>
      </c>
      <c r="AL43" s="33">
        <f>$R$28/'Fixed data'!$C$7</f>
        <v>0.47859731508630526</v>
      </c>
      <c r="AM43" s="33">
        <f>$R$28/'Fixed data'!$C$7</f>
        <v>0.47859731508630526</v>
      </c>
      <c r="AN43" s="33">
        <f>$R$28/'Fixed data'!$C$7</f>
        <v>0.47859731508630526</v>
      </c>
      <c r="AO43" s="33">
        <f>$R$28/'Fixed data'!$C$7</f>
        <v>0.47859731508630526</v>
      </c>
      <c r="AP43" s="33">
        <f>$R$28/'Fixed data'!$C$7</f>
        <v>0.47859731508630526</v>
      </c>
      <c r="AQ43" s="33">
        <f>$R$28/'Fixed data'!$C$7</f>
        <v>0.47859731508630526</v>
      </c>
      <c r="AR43" s="33">
        <f>$R$28/'Fixed data'!$C$7</f>
        <v>0.47859731508630526</v>
      </c>
      <c r="AS43" s="33">
        <f>$R$28/'Fixed data'!$C$7</f>
        <v>0.47859731508630526</v>
      </c>
      <c r="AT43" s="33">
        <f>$R$28/'Fixed data'!$C$7</f>
        <v>0.47859731508630526</v>
      </c>
      <c r="AU43" s="33">
        <f>$R$28/'Fixed data'!$C$7</f>
        <v>0.47859731508630526</v>
      </c>
      <c r="AV43" s="33">
        <f>$R$28/'Fixed data'!$C$7</f>
        <v>0.47859731508630526</v>
      </c>
      <c r="AW43" s="33">
        <f>$R$28/'Fixed data'!$C$7</f>
        <v>0.47859731508630526</v>
      </c>
      <c r="AX43" s="33">
        <f>$R$28/'Fixed data'!$C$7</f>
        <v>0.47859731508630526</v>
      </c>
      <c r="AY43" s="33">
        <f>$R$28/'Fixed data'!$C$7</f>
        <v>0.47859731508630526</v>
      </c>
      <c r="AZ43" s="33">
        <f>$R$28/'Fixed data'!$C$7</f>
        <v>0.47859731508630526</v>
      </c>
      <c r="BA43" s="33">
        <f>$R$28/'Fixed data'!$C$7</f>
        <v>0.47859731508630526</v>
      </c>
      <c r="BB43" s="33">
        <f>$R$28/'Fixed data'!$C$7</f>
        <v>0.47859731508630526</v>
      </c>
      <c r="BC43" s="33">
        <f>$R$28/'Fixed data'!$C$7</f>
        <v>0.47859731508630526</v>
      </c>
      <c r="BD43" s="33">
        <f>$R$28/'Fixed data'!$C$7</f>
        <v>0.47859731508630526</v>
      </c>
    </row>
    <row r="44" spans="1:57" ht="16.5" hidden="1" customHeight="1" outlineLevel="1">
      <c r="A44" s="113"/>
      <c r="B44" s="9" t="s">
        <v>115</v>
      </c>
      <c r="C44" s="11" t="s">
        <v>137</v>
      </c>
      <c r="D44" s="9" t="s">
        <v>40</v>
      </c>
      <c r="F44" s="33"/>
      <c r="G44" s="33"/>
      <c r="H44" s="33"/>
      <c r="I44" s="33"/>
      <c r="J44" s="33"/>
      <c r="K44" s="33"/>
      <c r="L44" s="33"/>
      <c r="M44" s="33"/>
      <c r="N44" s="33"/>
      <c r="O44" s="33"/>
      <c r="P44" s="33"/>
      <c r="Q44" s="33"/>
      <c r="R44" s="33"/>
      <c r="S44" s="33"/>
      <c r="T44" s="33">
        <f>$S$28/'Fixed data'!$C$7</f>
        <v>-0.37413796621062528</v>
      </c>
      <c r="U44" s="33">
        <f>$S$28/'Fixed data'!$C$7</f>
        <v>-0.37413796621062528</v>
      </c>
      <c r="V44" s="33">
        <f>$S$28/'Fixed data'!$C$7</f>
        <v>-0.37413796621062528</v>
      </c>
      <c r="W44" s="33">
        <f>$S$28/'Fixed data'!$C$7</f>
        <v>-0.37413796621062528</v>
      </c>
      <c r="X44" s="33">
        <f>$S$28/'Fixed data'!$C$7</f>
        <v>-0.37413796621062528</v>
      </c>
      <c r="Y44" s="33">
        <f>$S$28/'Fixed data'!$C$7</f>
        <v>-0.37413796621062528</v>
      </c>
      <c r="Z44" s="33">
        <f>$S$28/'Fixed data'!$C$7</f>
        <v>-0.37413796621062528</v>
      </c>
      <c r="AA44" s="33">
        <f>$S$28/'Fixed data'!$C$7</f>
        <v>-0.37413796621062528</v>
      </c>
      <c r="AB44" s="33">
        <f>$S$28/'Fixed data'!$C$7</f>
        <v>-0.37413796621062528</v>
      </c>
      <c r="AC44" s="33">
        <f>$S$28/'Fixed data'!$C$7</f>
        <v>-0.37413796621062528</v>
      </c>
      <c r="AD44" s="33">
        <f>$S$28/'Fixed data'!$C$7</f>
        <v>-0.37413796621062528</v>
      </c>
      <c r="AE44" s="33">
        <f>$S$28/'Fixed data'!$C$7</f>
        <v>-0.37413796621062528</v>
      </c>
      <c r="AF44" s="33">
        <f>$S$28/'Fixed data'!$C$7</f>
        <v>-0.37413796621062528</v>
      </c>
      <c r="AG44" s="33">
        <f>$S$28/'Fixed data'!$C$7</f>
        <v>-0.37413796621062528</v>
      </c>
      <c r="AH44" s="33">
        <f>$S$28/'Fixed data'!$C$7</f>
        <v>-0.37413796621062528</v>
      </c>
      <c r="AI44" s="33">
        <f>$S$28/'Fixed data'!$C$7</f>
        <v>-0.37413796621062528</v>
      </c>
      <c r="AJ44" s="33">
        <f>$S$28/'Fixed data'!$C$7</f>
        <v>-0.37413796621062528</v>
      </c>
      <c r="AK44" s="33">
        <f>$S$28/'Fixed data'!$C$7</f>
        <v>-0.37413796621062528</v>
      </c>
      <c r="AL44" s="33">
        <f>$S$28/'Fixed data'!$C$7</f>
        <v>-0.37413796621062528</v>
      </c>
      <c r="AM44" s="33">
        <f>$S$28/'Fixed data'!$C$7</f>
        <v>-0.37413796621062528</v>
      </c>
      <c r="AN44" s="33">
        <f>$S$28/'Fixed data'!$C$7</f>
        <v>-0.37413796621062528</v>
      </c>
      <c r="AO44" s="33">
        <f>$S$28/'Fixed data'!$C$7</f>
        <v>-0.37413796621062528</v>
      </c>
      <c r="AP44" s="33">
        <f>$S$28/'Fixed data'!$C$7</f>
        <v>-0.37413796621062528</v>
      </c>
      <c r="AQ44" s="33">
        <f>$S$28/'Fixed data'!$C$7</f>
        <v>-0.37413796621062528</v>
      </c>
      <c r="AR44" s="33">
        <f>$S$28/'Fixed data'!$C$7</f>
        <v>-0.37413796621062528</v>
      </c>
      <c r="AS44" s="33">
        <f>$S$28/'Fixed data'!$C$7</f>
        <v>-0.37413796621062528</v>
      </c>
      <c r="AT44" s="33">
        <f>$S$28/'Fixed data'!$C$7</f>
        <v>-0.37413796621062528</v>
      </c>
      <c r="AU44" s="33">
        <f>$S$28/'Fixed data'!$C$7</f>
        <v>-0.37413796621062528</v>
      </c>
      <c r="AV44" s="33">
        <f>$S$28/'Fixed data'!$C$7</f>
        <v>-0.37413796621062528</v>
      </c>
      <c r="AW44" s="33">
        <f>$S$28/'Fixed data'!$C$7</f>
        <v>-0.37413796621062528</v>
      </c>
      <c r="AX44" s="33">
        <f>$S$28/'Fixed data'!$C$7</f>
        <v>-0.37413796621062528</v>
      </c>
      <c r="AY44" s="33">
        <f>$S$28/'Fixed data'!$C$7</f>
        <v>-0.37413796621062528</v>
      </c>
      <c r="AZ44" s="33">
        <f>$S$28/'Fixed data'!$C$7</f>
        <v>-0.37413796621062528</v>
      </c>
      <c r="BA44" s="33">
        <f>$S$28/'Fixed data'!$C$7</f>
        <v>-0.37413796621062528</v>
      </c>
      <c r="BB44" s="33">
        <f>$S$28/'Fixed data'!$C$7</f>
        <v>-0.37413796621062528</v>
      </c>
      <c r="BC44" s="33">
        <f>$S$28/'Fixed data'!$C$7</f>
        <v>-0.37413796621062528</v>
      </c>
      <c r="BD44" s="33">
        <f>$S$28/'Fixed data'!$C$7</f>
        <v>-0.37413796621062528</v>
      </c>
    </row>
    <row r="45" spans="1:57" ht="16.5" hidden="1" customHeight="1" outlineLevel="1">
      <c r="A45" s="113"/>
      <c r="B45" s="9" t="s">
        <v>116</v>
      </c>
      <c r="C45" s="11" t="s">
        <v>138</v>
      </c>
      <c r="D45" s="9" t="s">
        <v>40</v>
      </c>
      <c r="F45" s="33"/>
      <c r="G45" s="33"/>
      <c r="H45" s="33"/>
      <c r="I45" s="33"/>
      <c r="J45" s="33"/>
      <c r="K45" s="33"/>
      <c r="L45" s="33"/>
      <c r="M45" s="33"/>
      <c r="N45" s="33"/>
      <c r="O45" s="33"/>
      <c r="P45" s="33"/>
      <c r="Q45" s="33"/>
      <c r="R45" s="33"/>
      <c r="S45" s="33"/>
      <c r="T45" s="33"/>
      <c r="U45" s="33">
        <f>$T$28/'Fixed data'!$C$7</f>
        <v>-8.151231885793829E-2</v>
      </c>
      <c r="V45" s="33">
        <f>$T$28/'Fixed data'!$C$7</f>
        <v>-8.151231885793829E-2</v>
      </c>
      <c r="W45" s="33">
        <f>$T$28/'Fixed data'!$C$7</f>
        <v>-8.151231885793829E-2</v>
      </c>
      <c r="X45" s="33">
        <f>$T$28/'Fixed data'!$C$7</f>
        <v>-8.151231885793829E-2</v>
      </c>
      <c r="Y45" s="33">
        <f>$T$28/'Fixed data'!$C$7</f>
        <v>-8.151231885793829E-2</v>
      </c>
      <c r="Z45" s="33">
        <f>$T$28/'Fixed data'!$C$7</f>
        <v>-8.151231885793829E-2</v>
      </c>
      <c r="AA45" s="33">
        <f>$T$28/'Fixed data'!$C$7</f>
        <v>-8.151231885793829E-2</v>
      </c>
      <c r="AB45" s="33">
        <f>$T$28/'Fixed data'!$C$7</f>
        <v>-8.151231885793829E-2</v>
      </c>
      <c r="AC45" s="33">
        <f>$T$28/'Fixed data'!$C$7</f>
        <v>-8.151231885793829E-2</v>
      </c>
      <c r="AD45" s="33">
        <f>$T$28/'Fixed data'!$C$7</f>
        <v>-8.151231885793829E-2</v>
      </c>
      <c r="AE45" s="33">
        <f>$T$28/'Fixed data'!$C$7</f>
        <v>-8.151231885793829E-2</v>
      </c>
      <c r="AF45" s="33">
        <f>$T$28/'Fixed data'!$C$7</f>
        <v>-8.151231885793829E-2</v>
      </c>
      <c r="AG45" s="33">
        <f>$T$28/'Fixed data'!$C$7</f>
        <v>-8.151231885793829E-2</v>
      </c>
      <c r="AH45" s="33">
        <f>$T$28/'Fixed data'!$C$7</f>
        <v>-8.151231885793829E-2</v>
      </c>
      <c r="AI45" s="33">
        <f>$T$28/'Fixed data'!$C$7</f>
        <v>-8.151231885793829E-2</v>
      </c>
      <c r="AJ45" s="33">
        <f>$T$28/'Fixed data'!$C$7</f>
        <v>-8.151231885793829E-2</v>
      </c>
      <c r="AK45" s="33">
        <f>$T$28/'Fixed data'!$C$7</f>
        <v>-8.151231885793829E-2</v>
      </c>
      <c r="AL45" s="33">
        <f>$T$28/'Fixed data'!$C$7</f>
        <v>-8.151231885793829E-2</v>
      </c>
      <c r="AM45" s="33">
        <f>$T$28/'Fixed data'!$C$7</f>
        <v>-8.151231885793829E-2</v>
      </c>
      <c r="AN45" s="33">
        <f>$T$28/'Fixed data'!$C$7</f>
        <v>-8.151231885793829E-2</v>
      </c>
      <c r="AO45" s="33">
        <f>$T$28/'Fixed data'!$C$7</f>
        <v>-8.151231885793829E-2</v>
      </c>
      <c r="AP45" s="33">
        <f>$T$28/'Fixed data'!$C$7</f>
        <v>-8.151231885793829E-2</v>
      </c>
      <c r="AQ45" s="33">
        <f>$T$28/'Fixed data'!$C$7</f>
        <v>-8.151231885793829E-2</v>
      </c>
      <c r="AR45" s="33">
        <f>$T$28/'Fixed data'!$C$7</f>
        <v>-8.151231885793829E-2</v>
      </c>
      <c r="AS45" s="33">
        <f>$T$28/'Fixed data'!$C$7</f>
        <v>-8.151231885793829E-2</v>
      </c>
      <c r="AT45" s="33">
        <f>$T$28/'Fixed data'!$C$7</f>
        <v>-8.151231885793829E-2</v>
      </c>
      <c r="AU45" s="33">
        <f>$T$28/'Fixed data'!$C$7</f>
        <v>-8.151231885793829E-2</v>
      </c>
      <c r="AV45" s="33">
        <f>$T$28/'Fixed data'!$C$7</f>
        <v>-8.151231885793829E-2</v>
      </c>
      <c r="AW45" s="33">
        <f>$T$28/'Fixed data'!$C$7</f>
        <v>-8.151231885793829E-2</v>
      </c>
      <c r="AX45" s="33">
        <f>$T$28/'Fixed data'!$C$7</f>
        <v>-8.151231885793829E-2</v>
      </c>
      <c r="AY45" s="33">
        <f>$T$28/'Fixed data'!$C$7</f>
        <v>-8.151231885793829E-2</v>
      </c>
      <c r="AZ45" s="33">
        <f>$T$28/'Fixed data'!$C$7</f>
        <v>-8.151231885793829E-2</v>
      </c>
      <c r="BA45" s="33">
        <f>$T$28/'Fixed data'!$C$7</f>
        <v>-8.151231885793829E-2</v>
      </c>
      <c r="BB45" s="33">
        <f>$T$28/'Fixed data'!$C$7</f>
        <v>-8.151231885793829E-2</v>
      </c>
      <c r="BC45" s="33">
        <f>$T$28/'Fixed data'!$C$7</f>
        <v>-8.151231885793829E-2</v>
      </c>
      <c r="BD45" s="33">
        <f>$T$28/'Fixed data'!$C$7</f>
        <v>-8.151231885793829E-2</v>
      </c>
    </row>
    <row r="46" spans="1:57" ht="16.5" hidden="1" customHeight="1" outlineLevel="1">
      <c r="A46" s="113"/>
      <c r="B46" s="9" t="s">
        <v>117</v>
      </c>
      <c r="C46" s="11" t="s">
        <v>139</v>
      </c>
      <c r="D46" s="9" t="s">
        <v>40</v>
      </c>
      <c r="F46" s="33"/>
      <c r="G46" s="33"/>
      <c r="H46" s="33"/>
      <c r="I46" s="33"/>
      <c r="J46" s="33"/>
      <c r="K46" s="33"/>
      <c r="L46" s="33"/>
      <c r="M46" s="33"/>
      <c r="N46" s="33"/>
      <c r="O46" s="33"/>
      <c r="P46" s="33"/>
      <c r="Q46" s="33"/>
      <c r="R46" s="33"/>
      <c r="S46" s="33"/>
      <c r="T46" s="33"/>
      <c r="U46" s="33"/>
      <c r="V46" s="33">
        <f>$U$28/'Fixed data'!$C$7</f>
        <v>0.26701782092578796</v>
      </c>
      <c r="W46" s="33">
        <f>$U$28/'Fixed data'!$C$7</f>
        <v>0.26701782092578796</v>
      </c>
      <c r="X46" s="33">
        <f>$U$28/'Fixed data'!$C$7</f>
        <v>0.26701782092578796</v>
      </c>
      <c r="Y46" s="33">
        <f>$U$28/'Fixed data'!$C$7</f>
        <v>0.26701782092578796</v>
      </c>
      <c r="Z46" s="33">
        <f>$U$28/'Fixed data'!$C$7</f>
        <v>0.26701782092578796</v>
      </c>
      <c r="AA46" s="33">
        <f>$U$28/'Fixed data'!$C$7</f>
        <v>0.26701782092578796</v>
      </c>
      <c r="AB46" s="33">
        <f>$U$28/'Fixed data'!$C$7</f>
        <v>0.26701782092578796</v>
      </c>
      <c r="AC46" s="33">
        <f>$U$28/'Fixed data'!$C$7</f>
        <v>0.26701782092578796</v>
      </c>
      <c r="AD46" s="33">
        <f>$U$28/'Fixed data'!$C$7</f>
        <v>0.26701782092578796</v>
      </c>
      <c r="AE46" s="33">
        <f>$U$28/'Fixed data'!$C$7</f>
        <v>0.26701782092578796</v>
      </c>
      <c r="AF46" s="33">
        <f>$U$28/'Fixed data'!$C$7</f>
        <v>0.26701782092578796</v>
      </c>
      <c r="AG46" s="33">
        <f>$U$28/'Fixed data'!$C$7</f>
        <v>0.26701782092578796</v>
      </c>
      <c r="AH46" s="33">
        <f>$U$28/'Fixed data'!$C$7</f>
        <v>0.26701782092578796</v>
      </c>
      <c r="AI46" s="33">
        <f>$U$28/'Fixed data'!$C$7</f>
        <v>0.26701782092578796</v>
      </c>
      <c r="AJ46" s="33">
        <f>$U$28/'Fixed data'!$C$7</f>
        <v>0.26701782092578796</v>
      </c>
      <c r="AK46" s="33">
        <f>$U$28/'Fixed data'!$C$7</f>
        <v>0.26701782092578796</v>
      </c>
      <c r="AL46" s="33">
        <f>$U$28/'Fixed data'!$C$7</f>
        <v>0.26701782092578796</v>
      </c>
      <c r="AM46" s="33">
        <f>$U$28/'Fixed data'!$C$7</f>
        <v>0.26701782092578796</v>
      </c>
      <c r="AN46" s="33">
        <f>$U$28/'Fixed data'!$C$7</f>
        <v>0.26701782092578796</v>
      </c>
      <c r="AO46" s="33">
        <f>$U$28/'Fixed data'!$C$7</f>
        <v>0.26701782092578796</v>
      </c>
      <c r="AP46" s="33">
        <f>$U$28/'Fixed data'!$C$7</f>
        <v>0.26701782092578796</v>
      </c>
      <c r="AQ46" s="33">
        <f>$U$28/'Fixed data'!$C$7</f>
        <v>0.26701782092578796</v>
      </c>
      <c r="AR46" s="33">
        <f>$U$28/'Fixed data'!$C$7</f>
        <v>0.26701782092578796</v>
      </c>
      <c r="AS46" s="33">
        <f>$U$28/'Fixed data'!$C$7</f>
        <v>0.26701782092578796</v>
      </c>
      <c r="AT46" s="33">
        <f>$U$28/'Fixed data'!$C$7</f>
        <v>0.26701782092578796</v>
      </c>
      <c r="AU46" s="33">
        <f>$U$28/'Fixed data'!$C$7</f>
        <v>0.26701782092578796</v>
      </c>
      <c r="AV46" s="33">
        <f>$U$28/'Fixed data'!$C$7</f>
        <v>0.26701782092578796</v>
      </c>
      <c r="AW46" s="33">
        <f>$U$28/'Fixed data'!$C$7</f>
        <v>0.26701782092578796</v>
      </c>
      <c r="AX46" s="33">
        <f>$U$28/'Fixed data'!$C$7</f>
        <v>0.26701782092578796</v>
      </c>
      <c r="AY46" s="33">
        <f>$U$28/'Fixed data'!$C$7</f>
        <v>0.26701782092578796</v>
      </c>
      <c r="AZ46" s="33">
        <f>$U$28/'Fixed data'!$C$7</f>
        <v>0.26701782092578796</v>
      </c>
      <c r="BA46" s="33">
        <f>$U$28/'Fixed data'!$C$7</f>
        <v>0.26701782092578796</v>
      </c>
      <c r="BB46" s="33">
        <f>$U$28/'Fixed data'!$C$7</f>
        <v>0.26701782092578796</v>
      </c>
      <c r="BC46" s="33">
        <f>$U$28/'Fixed data'!$C$7</f>
        <v>0.26701782092578796</v>
      </c>
      <c r="BD46" s="33">
        <f>$U$28/'Fixed data'!$C$7</f>
        <v>0.26701782092578796</v>
      </c>
    </row>
    <row r="47" spans="1:57" ht="16.5" hidden="1" customHeight="1" outlineLevel="1">
      <c r="A47" s="113"/>
      <c r="B47" s="9" t="s">
        <v>118</v>
      </c>
      <c r="C47" s="11" t="s">
        <v>140</v>
      </c>
      <c r="D47" s="9" t="s">
        <v>40</v>
      </c>
      <c r="F47" s="33"/>
      <c r="G47" s="33"/>
      <c r="H47" s="33"/>
      <c r="I47" s="33"/>
      <c r="J47" s="33"/>
      <c r="K47" s="33"/>
      <c r="L47" s="33"/>
      <c r="M47" s="33"/>
      <c r="N47" s="33"/>
      <c r="O47" s="33"/>
      <c r="P47" s="33"/>
      <c r="Q47" s="33"/>
      <c r="R47" s="33"/>
      <c r="S47" s="33"/>
      <c r="T47" s="33"/>
      <c r="U47" s="33"/>
      <c r="V47" s="33"/>
      <c r="W47" s="33">
        <f>$V$28/'Fixed data'!$C$7</f>
        <v>-0.67033314004184363</v>
      </c>
      <c r="X47" s="33">
        <f>$V$28/'Fixed data'!$C$7</f>
        <v>-0.67033314004184363</v>
      </c>
      <c r="Y47" s="33">
        <f>$V$28/'Fixed data'!$C$7</f>
        <v>-0.67033314004184363</v>
      </c>
      <c r="Z47" s="33">
        <f>$V$28/'Fixed data'!$C$7</f>
        <v>-0.67033314004184363</v>
      </c>
      <c r="AA47" s="33">
        <f>$V$28/'Fixed data'!$C$7</f>
        <v>-0.67033314004184363</v>
      </c>
      <c r="AB47" s="33">
        <f>$V$28/'Fixed data'!$C$7</f>
        <v>-0.67033314004184363</v>
      </c>
      <c r="AC47" s="33">
        <f>$V$28/'Fixed data'!$C$7</f>
        <v>-0.67033314004184363</v>
      </c>
      <c r="AD47" s="33">
        <f>$V$28/'Fixed data'!$C$7</f>
        <v>-0.67033314004184363</v>
      </c>
      <c r="AE47" s="33">
        <f>$V$28/'Fixed data'!$C$7</f>
        <v>-0.67033314004184363</v>
      </c>
      <c r="AF47" s="33">
        <f>$V$28/'Fixed data'!$C$7</f>
        <v>-0.67033314004184363</v>
      </c>
      <c r="AG47" s="33">
        <f>$V$28/'Fixed data'!$C$7</f>
        <v>-0.67033314004184363</v>
      </c>
      <c r="AH47" s="33">
        <f>$V$28/'Fixed data'!$C$7</f>
        <v>-0.67033314004184363</v>
      </c>
      <c r="AI47" s="33">
        <f>$V$28/'Fixed data'!$C$7</f>
        <v>-0.67033314004184363</v>
      </c>
      <c r="AJ47" s="33">
        <f>$V$28/'Fixed data'!$C$7</f>
        <v>-0.67033314004184363</v>
      </c>
      <c r="AK47" s="33">
        <f>$V$28/'Fixed data'!$C$7</f>
        <v>-0.67033314004184363</v>
      </c>
      <c r="AL47" s="33">
        <f>$V$28/'Fixed data'!$C$7</f>
        <v>-0.67033314004184363</v>
      </c>
      <c r="AM47" s="33">
        <f>$V$28/'Fixed data'!$C$7</f>
        <v>-0.67033314004184363</v>
      </c>
      <c r="AN47" s="33">
        <f>$V$28/'Fixed data'!$C$7</f>
        <v>-0.67033314004184363</v>
      </c>
      <c r="AO47" s="33">
        <f>$V$28/'Fixed data'!$C$7</f>
        <v>-0.67033314004184363</v>
      </c>
      <c r="AP47" s="33">
        <f>$V$28/'Fixed data'!$C$7</f>
        <v>-0.67033314004184363</v>
      </c>
      <c r="AQ47" s="33">
        <f>$V$28/'Fixed data'!$C$7</f>
        <v>-0.67033314004184363</v>
      </c>
      <c r="AR47" s="33">
        <f>$V$28/'Fixed data'!$C$7</f>
        <v>-0.67033314004184363</v>
      </c>
      <c r="AS47" s="33">
        <f>$V$28/'Fixed data'!$C$7</f>
        <v>-0.67033314004184363</v>
      </c>
      <c r="AT47" s="33">
        <f>$V$28/'Fixed data'!$C$7</f>
        <v>-0.67033314004184363</v>
      </c>
      <c r="AU47" s="33">
        <f>$V$28/'Fixed data'!$C$7</f>
        <v>-0.67033314004184363</v>
      </c>
      <c r="AV47" s="33">
        <f>$V$28/'Fixed data'!$C$7</f>
        <v>-0.67033314004184363</v>
      </c>
      <c r="AW47" s="33">
        <f>$V$28/'Fixed data'!$C$7</f>
        <v>-0.67033314004184363</v>
      </c>
      <c r="AX47" s="33">
        <f>$V$28/'Fixed data'!$C$7</f>
        <v>-0.67033314004184363</v>
      </c>
      <c r="AY47" s="33">
        <f>$V$28/'Fixed data'!$C$7</f>
        <v>-0.67033314004184363</v>
      </c>
      <c r="AZ47" s="33">
        <f>$V$28/'Fixed data'!$C$7</f>
        <v>-0.67033314004184363</v>
      </c>
      <c r="BA47" s="33">
        <f>$V$28/'Fixed data'!$C$7</f>
        <v>-0.67033314004184363</v>
      </c>
      <c r="BB47" s="33">
        <f>$V$28/'Fixed data'!$C$7</f>
        <v>-0.67033314004184363</v>
      </c>
      <c r="BC47" s="33">
        <f>$V$28/'Fixed data'!$C$7</f>
        <v>-0.67033314004184363</v>
      </c>
      <c r="BD47" s="33">
        <f>$V$28/'Fixed data'!$C$7</f>
        <v>-0.67033314004184363</v>
      </c>
    </row>
    <row r="48" spans="1:57" ht="16.5" hidden="1" customHeight="1" outlineLevel="1">
      <c r="A48" s="113"/>
      <c r="B48" s="9" t="s">
        <v>119</v>
      </c>
      <c r="C48" s="11" t="s">
        <v>141</v>
      </c>
      <c r="D48" s="9" t="s">
        <v>40</v>
      </c>
      <c r="F48" s="33"/>
      <c r="G48" s="33"/>
      <c r="H48" s="33"/>
      <c r="I48" s="33"/>
      <c r="J48" s="33"/>
      <c r="K48" s="33"/>
      <c r="L48" s="33"/>
      <c r="M48" s="33"/>
      <c r="N48" s="33"/>
      <c r="O48" s="33"/>
      <c r="P48" s="33"/>
      <c r="Q48" s="33"/>
      <c r="R48" s="33"/>
      <c r="S48" s="33"/>
      <c r="T48" s="33"/>
      <c r="U48" s="33"/>
      <c r="V48" s="33"/>
      <c r="W48" s="33"/>
      <c r="X48" s="33">
        <f>$W$28/'Fixed data'!$C$7</f>
        <v>0.40413545784753596</v>
      </c>
      <c r="Y48" s="33">
        <f>$W$28/'Fixed data'!$C$7</f>
        <v>0.40413545784753596</v>
      </c>
      <c r="Z48" s="33">
        <f>$W$28/'Fixed data'!$C$7</f>
        <v>0.40413545784753596</v>
      </c>
      <c r="AA48" s="33">
        <f>$W$28/'Fixed data'!$C$7</f>
        <v>0.40413545784753596</v>
      </c>
      <c r="AB48" s="33">
        <f>$W$28/'Fixed data'!$C$7</f>
        <v>0.40413545784753596</v>
      </c>
      <c r="AC48" s="33">
        <f>$W$28/'Fixed data'!$C$7</f>
        <v>0.40413545784753596</v>
      </c>
      <c r="AD48" s="33">
        <f>$W$28/'Fixed data'!$C$7</f>
        <v>0.40413545784753596</v>
      </c>
      <c r="AE48" s="33">
        <f>$W$28/'Fixed data'!$C$7</f>
        <v>0.40413545784753596</v>
      </c>
      <c r="AF48" s="33">
        <f>$W$28/'Fixed data'!$C$7</f>
        <v>0.40413545784753596</v>
      </c>
      <c r="AG48" s="33">
        <f>$W$28/'Fixed data'!$C$7</f>
        <v>0.40413545784753596</v>
      </c>
      <c r="AH48" s="33">
        <f>$W$28/'Fixed data'!$C$7</f>
        <v>0.40413545784753596</v>
      </c>
      <c r="AI48" s="33">
        <f>$W$28/'Fixed data'!$C$7</f>
        <v>0.40413545784753596</v>
      </c>
      <c r="AJ48" s="33">
        <f>$W$28/'Fixed data'!$C$7</f>
        <v>0.40413545784753596</v>
      </c>
      <c r="AK48" s="33">
        <f>$W$28/'Fixed data'!$C$7</f>
        <v>0.40413545784753596</v>
      </c>
      <c r="AL48" s="33">
        <f>$W$28/'Fixed data'!$C$7</f>
        <v>0.40413545784753596</v>
      </c>
      <c r="AM48" s="33">
        <f>$W$28/'Fixed data'!$C$7</f>
        <v>0.40413545784753596</v>
      </c>
      <c r="AN48" s="33">
        <f>$W$28/'Fixed data'!$C$7</f>
        <v>0.40413545784753596</v>
      </c>
      <c r="AO48" s="33">
        <f>$W$28/'Fixed data'!$C$7</f>
        <v>0.40413545784753596</v>
      </c>
      <c r="AP48" s="33">
        <f>$W$28/'Fixed data'!$C$7</f>
        <v>0.40413545784753596</v>
      </c>
      <c r="AQ48" s="33">
        <f>$W$28/'Fixed data'!$C$7</f>
        <v>0.40413545784753596</v>
      </c>
      <c r="AR48" s="33">
        <f>$W$28/'Fixed data'!$C$7</f>
        <v>0.40413545784753596</v>
      </c>
      <c r="AS48" s="33">
        <f>$W$28/'Fixed data'!$C$7</f>
        <v>0.40413545784753596</v>
      </c>
      <c r="AT48" s="33">
        <f>$W$28/'Fixed data'!$C$7</f>
        <v>0.40413545784753596</v>
      </c>
      <c r="AU48" s="33">
        <f>$W$28/'Fixed data'!$C$7</f>
        <v>0.40413545784753596</v>
      </c>
      <c r="AV48" s="33">
        <f>$W$28/'Fixed data'!$C$7</f>
        <v>0.40413545784753596</v>
      </c>
      <c r="AW48" s="33">
        <f>$W$28/'Fixed data'!$C$7</f>
        <v>0.40413545784753596</v>
      </c>
      <c r="AX48" s="33">
        <f>$W$28/'Fixed data'!$C$7</f>
        <v>0.40413545784753596</v>
      </c>
      <c r="AY48" s="33">
        <f>$W$28/'Fixed data'!$C$7</f>
        <v>0.40413545784753596</v>
      </c>
      <c r="AZ48" s="33">
        <f>$W$28/'Fixed data'!$C$7</f>
        <v>0.40413545784753596</v>
      </c>
      <c r="BA48" s="33">
        <f>$W$28/'Fixed data'!$C$7</f>
        <v>0.40413545784753596</v>
      </c>
      <c r="BB48" s="33">
        <f>$W$28/'Fixed data'!$C$7</f>
        <v>0.40413545784753596</v>
      </c>
      <c r="BC48" s="33">
        <f>$W$28/'Fixed data'!$C$7</f>
        <v>0.40413545784753596</v>
      </c>
      <c r="BD48" s="33">
        <f>$W$28/'Fixed data'!$C$7</f>
        <v>0.40413545784753596</v>
      </c>
    </row>
    <row r="49" spans="1:56" ht="16.5" hidden="1" customHeight="1" outlineLevel="1">
      <c r="A49" s="113"/>
      <c r="B49" s="9" t="s">
        <v>120</v>
      </c>
      <c r="C49" s="11" t="s">
        <v>142</v>
      </c>
      <c r="D49" s="9" t="s">
        <v>40</v>
      </c>
      <c r="F49" s="33"/>
      <c r="G49" s="33"/>
      <c r="H49" s="33"/>
      <c r="I49" s="33"/>
      <c r="J49" s="33"/>
      <c r="K49" s="33"/>
      <c r="L49" s="33"/>
      <c r="M49" s="33"/>
      <c r="N49" s="33"/>
      <c r="O49" s="33"/>
      <c r="P49" s="33"/>
      <c r="Q49" s="33"/>
      <c r="R49" s="33"/>
      <c r="S49" s="33"/>
      <c r="T49" s="33"/>
      <c r="U49" s="33"/>
      <c r="V49" s="33"/>
      <c r="W49" s="33"/>
      <c r="X49" s="33"/>
      <c r="Y49" s="33">
        <f>$X$28/'Fixed data'!$C$7</f>
        <v>-1.6853879363562283</v>
      </c>
      <c r="Z49" s="33">
        <f>$X$28/'Fixed data'!$C$7</f>
        <v>-1.6853879363562283</v>
      </c>
      <c r="AA49" s="33">
        <f>$X$28/'Fixed data'!$C$7</f>
        <v>-1.6853879363562283</v>
      </c>
      <c r="AB49" s="33">
        <f>$X$28/'Fixed data'!$C$7</f>
        <v>-1.6853879363562283</v>
      </c>
      <c r="AC49" s="33">
        <f>$X$28/'Fixed data'!$C$7</f>
        <v>-1.6853879363562283</v>
      </c>
      <c r="AD49" s="33">
        <f>$X$28/'Fixed data'!$C$7</f>
        <v>-1.6853879363562283</v>
      </c>
      <c r="AE49" s="33">
        <f>$X$28/'Fixed data'!$C$7</f>
        <v>-1.6853879363562283</v>
      </c>
      <c r="AF49" s="33">
        <f>$X$28/'Fixed data'!$C$7</f>
        <v>-1.6853879363562283</v>
      </c>
      <c r="AG49" s="33">
        <f>$X$28/'Fixed data'!$C$7</f>
        <v>-1.6853879363562283</v>
      </c>
      <c r="AH49" s="33">
        <f>$X$28/'Fixed data'!$C$7</f>
        <v>-1.6853879363562283</v>
      </c>
      <c r="AI49" s="33">
        <f>$X$28/'Fixed data'!$C$7</f>
        <v>-1.6853879363562283</v>
      </c>
      <c r="AJ49" s="33">
        <f>$X$28/'Fixed data'!$C$7</f>
        <v>-1.6853879363562283</v>
      </c>
      <c r="AK49" s="33">
        <f>$X$28/'Fixed data'!$C$7</f>
        <v>-1.6853879363562283</v>
      </c>
      <c r="AL49" s="33">
        <f>$X$28/'Fixed data'!$C$7</f>
        <v>-1.6853879363562283</v>
      </c>
      <c r="AM49" s="33">
        <f>$X$28/'Fixed data'!$C$7</f>
        <v>-1.6853879363562283</v>
      </c>
      <c r="AN49" s="33">
        <f>$X$28/'Fixed data'!$C$7</f>
        <v>-1.6853879363562283</v>
      </c>
      <c r="AO49" s="33">
        <f>$X$28/'Fixed data'!$C$7</f>
        <v>-1.6853879363562283</v>
      </c>
      <c r="AP49" s="33">
        <f>$X$28/'Fixed data'!$C$7</f>
        <v>-1.6853879363562283</v>
      </c>
      <c r="AQ49" s="33">
        <f>$X$28/'Fixed data'!$C$7</f>
        <v>-1.6853879363562283</v>
      </c>
      <c r="AR49" s="33">
        <f>$X$28/'Fixed data'!$C$7</f>
        <v>-1.6853879363562283</v>
      </c>
      <c r="AS49" s="33">
        <f>$X$28/'Fixed data'!$C$7</f>
        <v>-1.6853879363562283</v>
      </c>
      <c r="AT49" s="33">
        <f>$X$28/'Fixed data'!$C$7</f>
        <v>-1.6853879363562283</v>
      </c>
      <c r="AU49" s="33">
        <f>$X$28/'Fixed data'!$C$7</f>
        <v>-1.6853879363562283</v>
      </c>
      <c r="AV49" s="33">
        <f>$X$28/'Fixed data'!$C$7</f>
        <v>-1.6853879363562283</v>
      </c>
      <c r="AW49" s="33">
        <f>$X$28/'Fixed data'!$C$7</f>
        <v>-1.6853879363562283</v>
      </c>
      <c r="AX49" s="33">
        <f>$X$28/'Fixed data'!$C$7</f>
        <v>-1.6853879363562283</v>
      </c>
      <c r="AY49" s="33">
        <f>$X$28/'Fixed data'!$C$7</f>
        <v>-1.6853879363562283</v>
      </c>
      <c r="AZ49" s="33">
        <f>$X$28/'Fixed data'!$C$7</f>
        <v>-1.6853879363562283</v>
      </c>
      <c r="BA49" s="33">
        <f>$X$28/'Fixed data'!$C$7</f>
        <v>-1.6853879363562283</v>
      </c>
      <c r="BB49" s="33">
        <f>$X$28/'Fixed data'!$C$7</f>
        <v>-1.6853879363562283</v>
      </c>
      <c r="BC49" s="33">
        <f>$X$28/'Fixed data'!$C$7</f>
        <v>-1.6853879363562283</v>
      </c>
      <c r="BD49" s="33">
        <f>$X$28/'Fixed data'!$C$7</f>
        <v>-1.6853879363562283</v>
      </c>
    </row>
    <row r="50" spans="1:56" ht="16.5" hidden="1" customHeight="1" outlineLevel="1">
      <c r="A50" s="113"/>
      <c r="B50" s="9" t="s">
        <v>121</v>
      </c>
      <c r="C50" s="11" t="s">
        <v>143</v>
      </c>
      <c r="D50" s="9" t="s">
        <v>40</v>
      </c>
      <c r="F50" s="33"/>
      <c r="G50" s="33"/>
      <c r="H50" s="33"/>
      <c r="I50" s="33"/>
      <c r="J50" s="33"/>
      <c r="K50" s="33"/>
      <c r="L50" s="33"/>
      <c r="M50" s="33"/>
      <c r="N50" s="33"/>
      <c r="O50" s="33"/>
      <c r="P50" s="33"/>
      <c r="Q50" s="33"/>
      <c r="R50" s="33"/>
      <c r="S50" s="33"/>
      <c r="T50" s="33"/>
      <c r="U50" s="33"/>
      <c r="V50" s="33"/>
      <c r="W50" s="33"/>
      <c r="X50" s="33"/>
      <c r="Y50" s="33"/>
      <c r="Z50" s="33">
        <f>$Y$28/'Fixed data'!$C$7</f>
        <v>0.69299373731177394</v>
      </c>
      <c r="AA50" s="33">
        <f>$Y$28/'Fixed data'!$C$7</f>
        <v>0.69299373731177394</v>
      </c>
      <c r="AB50" s="33">
        <f>$Y$28/'Fixed data'!$C$7</f>
        <v>0.69299373731177394</v>
      </c>
      <c r="AC50" s="33">
        <f>$Y$28/'Fixed data'!$C$7</f>
        <v>0.69299373731177394</v>
      </c>
      <c r="AD50" s="33">
        <f>$Y$28/'Fixed data'!$C$7</f>
        <v>0.69299373731177394</v>
      </c>
      <c r="AE50" s="33">
        <f>$Y$28/'Fixed data'!$C$7</f>
        <v>0.69299373731177394</v>
      </c>
      <c r="AF50" s="33">
        <f>$Y$28/'Fixed data'!$C$7</f>
        <v>0.69299373731177394</v>
      </c>
      <c r="AG50" s="33">
        <f>$Y$28/'Fixed data'!$C$7</f>
        <v>0.69299373731177394</v>
      </c>
      <c r="AH50" s="33">
        <f>$Y$28/'Fixed data'!$C$7</f>
        <v>0.69299373731177394</v>
      </c>
      <c r="AI50" s="33">
        <f>$Y$28/'Fixed data'!$C$7</f>
        <v>0.69299373731177394</v>
      </c>
      <c r="AJ50" s="33">
        <f>$Y$28/'Fixed data'!$C$7</f>
        <v>0.69299373731177394</v>
      </c>
      <c r="AK50" s="33">
        <f>$Y$28/'Fixed data'!$C$7</f>
        <v>0.69299373731177394</v>
      </c>
      <c r="AL50" s="33">
        <f>$Y$28/'Fixed data'!$C$7</f>
        <v>0.69299373731177394</v>
      </c>
      <c r="AM50" s="33">
        <f>$Y$28/'Fixed data'!$C$7</f>
        <v>0.69299373731177394</v>
      </c>
      <c r="AN50" s="33">
        <f>$Y$28/'Fixed data'!$C$7</f>
        <v>0.69299373731177394</v>
      </c>
      <c r="AO50" s="33">
        <f>$Y$28/'Fixed data'!$C$7</f>
        <v>0.69299373731177394</v>
      </c>
      <c r="AP50" s="33">
        <f>$Y$28/'Fixed data'!$C$7</f>
        <v>0.69299373731177394</v>
      </c>
      <c r="AQ50" s="33">
        <f>$Y$28/'Fixed data'!$C$7</f>
        <v>0.69299373731177394</v>
      </c>
      <c r="AR50" s="33">
        <f>$Y$28/'Fixed data'!$C$7</f>
        <v>0.69299373731177394</v>
      </c>
      <c r="AS50" s="33">
        <f>$Y$28/'Fixed data'!$C$7</f>
        <v>0.69299373731177394</v>
      </c>
      <c r="AT50" s="33">
        <f>$Y$28/'Fixed data'!$C$7</f>
        <v>0.69299373731177394</v>
      </c>
      <c r="AU50" s="33">
        <f>$Y$28/'Fixed data'!$C$7</f>
        <v>0.69299373731177394</v>
      </c>
      <c r="AV50" s="33">
        <f>$Y$28/'Fixed data'!$C$7</f>
        <v>0.69299373731177394</v>
      </c>
      <c r="AW50" s="33">
        <f>$Y$28/'Fixed data'!$C$7</f>
        <v>0.69299373731177394</v>
      </c>
      <c r="AX50" s="33">
        <f>$Y$28/'Fixed data'!$C$7</f>
        <v>0.69299373731177394</v>
      </c>
      <c r="AY50" s="33">
        <f>$Y$28/'Fixed data'!$C$7</f>
        <v>0.69299373731177394</v>
      </c>
      <c r="AZ50" s="33">
        <f>$Y$28/'Fixed data'!$C$7</f>
        <v>0.69299373731177394</v>
      </c>
      <c r="BA50" s="33">
        <f>$Y$28/'Fixed data'!$C$7</f>
        <v>0.69299373731177394</v>
      </c>
      <c r="BB50" s="33">
        <f>$Y$28/'Fixed data'!$C$7</f>
        <v>0.69299373731177394</v>
      </c>
      <c r="BC50" s="33">
        <f>$Y$28/'Fixed data'!$C$7</f>
        <v>0.69299373731177394</v>
      </c>
      <c r="BD50" s="33">
        <f>$Y$28/'Fixed data'!$C$7</f>
        <v>0.69299373731177394</v>
      </c>
    </row>
    <row r="51" spans="1:56" ht="16.5" hidden="1" customHeight="1" outlineLevel="1">
      <c r="A51" s="113"/>
      <c r="B51" s="9" t="s">
        <v>122</v>
      </c>
      <c r="C51" s="11" t="s">
        <v>144</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0.79799950462109437</v>
      </c>
      <c r="AB51" s="33">
        <f>$Z$28/'Fixed data'!$C$7</f>
        <v>0.79799950462109437</v>
      </c>
      <c r="AC51" s="33">
        <f>$Z$28/'Fixed data'!$C$7</f>
        <v>0.79799950462109437</v>
      </c>
      <c r="AD51" s="33">
        <f>$Z$28/'Fixed data'!$C$7</f>
        <v>0.79799950462109437</v>
      </c>
      <c r="AE51" s="33">
        <f>$Z$28/'Fixed data'!$C$7</f>
        <v>0.79799950462109437</v>
      </c>
      <c r="AF51" s="33">
        <f>$Z$28/'Fixed data'!$C$7</f>
        <v>0.79799950462109437</v>
      </c>
      <c r="AG51" s="33">
        <f>$Z$28/'Fixed data'!$C$7</f>
        <v>0.79799950462109437</v>
      </c>
      <c r="AH51" s="33">
        <f>$Z$28/'Fixed data'!$C$7</f>
        <v>0.79799950462109437</v>
      </c>
      <c r="AI51" s="33">
        <f>$Z$28/'Fixed data'!$C$7</f>
        <v>0.79799950462109437</v>
      </c>
      <c r="AJ51" s="33">
        <f>$Z$28/'Fixed data'!$C$7</f>
        <v>0.79799950462109437</v>
      </c>
      <c r="AK51" s="33">
        <f>$Z$28/'Fixed data'!$C$7</f>
        <v>0.79799950462109437</v>
      </c>
      <c r="AL51" s="33">
        <f>$Z$28/'Fixed data'!$C$7</f>
        <v>0.79799950462109437</v>
      </c>
      <c r="AM51" s="33">
        <f>$Z$28/'Fixed data'!$C$7</f>
        <v>0.79799950462109437</v>
      </c>
      <c r="AN51" s="33">
        <f>$Z$28/'Fixed data'!$C$7</f>
        <v>0.79799950462109437</v>
      </c>
      <c r="AO51" s="33">
        <f>$Z$28/'Fixed data'!$C$7</f>
        <v>0.79799950462109437</v>
      </c>
      <c r="AP51" s="33">
        <f>$Z$28/'Fixed data'!$C$7</f>
        <v>0.79799950462109437</v>
      </c>
      <c r="AQ51" s="33">
        <f>$Z$28/'Fixed data'!$C$7</f>
        <v>0.79799950462109437</v>
      </c>
      <c r="AR51" s="33">
        <f>$Z$28/'Fixed data'!$C$7</f>
        <v>0.79799950462109437</v>
      </c>
      <c r="AS51" s="33">
        <f>$Z$28/'Fixed data'!$C$7</f>
        <v>0.79799950462109437</v>
      </c>
      <c r="AT51" s="33">
        <f>$Z$28/'Fixed data'!$C$7</f>
        <v>0.79799950462109437</v>
      </c>
      <c r="AU51" s="33">
        <f>$Z$28/'Fixed data'!$C$7</f>
        <v>0.79799950462109437</v>
      </c>
      <c r="AV51" s="33">
        <f>$Z$28/'Fixed data'!$C$7</f>
        <v>0.79799950462109437</v>
      </c>
      <c r="AW51" s="33">
        <f>$Z$28/'Fixed data'!$C$7</f>
        <v>0.79799950462109437</v>
      </c>
      <c r="AX51" s="33">
        <f>$Z$28/'Fixed data'!$C$7</f>
        <v>0.79799950462109437</v>
      </c>
      <c r="AY51" s="33">
        <f>$Z$28/'Fixed data'!$C$7</f>
        <v>0.79799950462109437</v>
      </c>
      <c r="AZ51" s="33">
        <f>$Z$28/'Fixed data'!$C$7</f>
        <v>0.79799950462109437</v>
      </c>
      <c r="BA51" s="33">
        <f>$Z$28/'Fixed data'!$C$7</f>
        <v>0.79799950462109437</v>
      </c>
      <c r="BB51" s="33">
        <f>$Z$28/'Fixed data'!$C$7</f>
        <v>0.79799950462109437</v>
      </c>
      <c r="BC51" s="33">
        <f>$Z$28/'Fixed data'!$C$7</f>
        <v>0.79799950462109437</v>
      </c>
      <c r="BD51" s="33">
        <f>$Z$28/'Fixed data'!$C$7</f>
        <v>0.79799950462109437</v>
      </c>
    </row>
    <row r="52" spans="1:56" ht="16.5" hidden="1" customHeight="1" outlineLevel="1">
      <c r="A52" s="113"/>
      <c r="B52" s="9" t="s">
        <v>123</v>
      </c>
      <c r="C52" s="11" t="s">
        <v>145</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3.4224838684909227E-2</v>
      </c>
      <c r="AC52" s="33">
        <f>$AA$28/'Fixed data'!$C$7</f>
        <v>3.4224838684909227E-2</v>
      </c>
      <c r="AD52" s="33">
        <f>$AA$28/'Fixed data'!$C$7</f>
        <v>3.4224838684909227E-2</v>
      </c>
      <c r="AE52" s="33">
        <f>$AA$28/'Fixed data'!$C$7</f>
        <v>3.4224838684909227E-2</v>
      </c>
      <c r="AF52" s="33">
        <f>$AA$28/'Fixed data'!$C$7</f>
        <v>3.4224838684909227E-2</v>
      </c>
      <c r="AG52" s="33">
        <f>$AA$28/'Fixed data'!$C$7</f>
        <v>3.4224838684909227E-2</v>
      </c>
      <c r="AH52" s="33">
        <f>$AA$28/'Fixed data'!$C$7</f>
        <v>3.4224838684909227E-2</v>
      </c>
      <c r="AI52" s="33">
        <f>$AA$28/'Fixed data'!$C$7</f>
        <v>3.4224838684909227E-2</v>
      </c>
      <c r="AJ52" s="33">
        <f>$AA$28/'Fixed data'!$C$7</f>
        <v>3.4224838684909227E-2</v>
      </c>
      <c r="AK52" s="33">
        <f>$AA$28/'Fixed data'!$C$7</f>
        <v>3.4224838684909227E-2</v>
      </c>
      <c r="AL52" s="33">
        <f>$AA$28/'Fixed data'!$C$7</f>
        <v>3.4224838684909227E-2</v>
      </c>
      <c r="AM52" s="33">
        <f>$AA$28/'Fixed data'!$C$7</f>
        <v>3.4224838684909227E-2</v>
      </c>
      <c r="AN52" s="33">
        <f>$AA$28/'Fixed data'!$C$7</f>
        <v>3.4224838684909227E-2</v>
      </c>
      <c r="AO52" s="33">
        <f>$AA$28/'Fixed data'!$C$7</f>
        <v>3.4224838684909227E-2</v>
      </c>
      <c r="AP52" s="33">
        <f>$AA$28/'Fixed data'!$C$7</f>
        <v>3.4224838684909227E-2</v>
      </c>
      <c r="AQ52" s="33">
        <f>$AA$28/'Fixed data'!$C$7</f>
        <v>3.4224838684909227E-2</v>
      </c>
      <c r="AR52" s="33">
        <f>$AA$28/'Fixed data'!$C$7</f>
        <v>3.4224838684909227E-2</v>
      </c>
      <c r="AS52" s="33">
        <f>$AA$28/'Fixed data'!$C$7</f>
        <v>3.4224838684909227E-2</v>
      </c>
      <c r="AT52" s="33">
        <f>$AA$28/'Fixed data'!$C$7</f>
        <v>3.4224838684909227E-2</v>
      </c>
      <c r="AU52" s="33">
        <f>$AA$28/'Fixed data'!$C$7</f>
        <v>3.4224838684909227E-2</v>
      </c>
      <c r="AV52" s="33">
        <f>$AA$28/'Fixed data'!$C$7</f>
        <v>3.4224838684909227E-2</v>
      </c>
      <c r="AW52" s="33">
        <f>$AA$28/'Fixed data'!$C$7</f>
        <v>3.4224838684909227E-2</v>
      </c>
      <c r="AX52" s="33">
        <f>$AA$28/'Fixed data'!$C$7</f>
        <v>3.4224838684909227E-2</v>
      </c>
      <c r="AY52" s="33">
        <f>$AA$28/'Fixed data'!$C$7</f>
        <v>3.4224838684909227E-2</v>
      </c>
      <c r="AZ52" s="33">
        <f>$AA$28/'Fixed data'!$C$7</f>
        <v>3.4224838684909227E-2</v>
      </c>
      <c r="BA52" s="33">
        <f>$AA$28/'Fixed data'!$C$7</f>
        <v>3.4224838684909227E-2</v>
      </c>
      <c r="BB52" s="33">
        <f>$AA$28/'Fixed data'!$C$7</f>
        <v>3.4224838684909227E-2</v>
      </c>
      <c r="BC52" s="33">
        <f>$AA$28/'Fixed data'!$C$7</f>
        <v>3.4224838684909227E-2</v>
      </c>
      <c r="BD52" s="33">
        <f>$AA$28/'Fixed data'!$C$7</f>
        <v>3.4224838684909227E-2</v>
      </c>
    </row>
    <row r="53" spans="1:56" ht="16.5" hidden="1" customHeight="1" outlineLevel="1">
      <c r="A53" s="113"/>
      <c r="B53" s="9" t="s">
        <v>124</v>
      </c>
      <c r="C53" s="11" t="s">
        <v>146</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1.3228318986088952</v>
      </c>
      <c r="AD53" s="33">
        <f>$AB$28/'Fixed data'!$C$7</f>
        <v>1.3228318986088952</v>
      </c>
      <c r="AE53" s="33">
        <f>$AB$28/'Fixed data'!$C$7</f>
        <v>1.3228318986088952</v>
      </c>
      <c r="AF53" s="33">
        <f>$AB$28/'Fixed data'!$C$7</f>
        <v>1.3228318986088952</v>
      </c>
      <c r="AG53" s="33">
        <f>$AB$28/'Fixed data'!$C$7</f>
        <v>1.3228318986088952</v>
      </c>
      <c r="AH53" s="33">
        <f>$AB$28/'Fixed data'!$C$7</f>
        <v>1.3228318986088952</v>
      </c>
      <c r="AI53" s="33">
        <f>$AB$28/'Fixed data'!$C$7</f>
        <v>1.3228318986088952</v>
      </c>
      <c r="AJ53" s="33">
        <f>$AB$28/'Fixed data'!$C$7</f>
        <v>1.3228318986088952</v>
      </c>
      <c r="AK53" s="33">
        <f>$AB$28/'Fixed data'!$C$7</f>
        <v>1.3228318986088952</v>
      </c>
      <c r="AL53" s="33">
        <f>$AB$28/'Fixed data'!$C$7</f>
        <v>1.3228318986088952</v>
      </c>
      <c r="AM53" s="33">
        <f>$AB$28/'Fixed data'!$C$7</f>
        <v>1.3228318986088952</v>
      </c>
      <c r="AN53" s="33">
        <f>$AB$28/'Fixed data'!$C$7</f>
        <v>1.3228318986088952</v>
      </c>
      <c r="AO53" s="33">
        <f>$AB$28/'Fixed data'!$C$7</f>
        <v>1.3228318986088952</v>
      </c>
      <c r="AP53" s="33">
        <f>$AB$28/'Fixed data'!$C$7</f>
        <v>1.3228318986088952</v>
      </c>
      <c r="AQ53" s="33">
        <f>$AB$28/'Fixed data'!$C$7</f>
        <v>1.3228318986088952</v>
      </c>
      <c r="AR53" s="33">
        <f>$AB$28/'Fixed data'!$C$7</f>
        <v>1.3228318986088952</v>
      </c>
      <c r="AS53" s="33">
        <f>$AB$28/'Fixed data'!$C$7</f>
        <v>1.3228318986088952</v>
      </c>
      <c r="AT53" s="33">
        <f>$AB$28/'Fixed data'!$C$7</f>
        <v>1.3228318986088952</v>
      </c>
      <c r="AU53" s="33">
        <f>$AB$28/'Fixed data'!$C$7</f>
        <v>1.3228318986088952</v>
      </c>
      <c r="AV53" s="33">
        <f>$AB$28/'Fixed data'!$C$7</f>
        <v>1.3228318986088952</v>
      </c>
      <c r="AW53" s="33">
        <f>$AB$28/'Fixed data'!$C$7</f>
        <v>1.3228318986088952</v>
      </c>
      <c r="AX53" s="33">
        <f>$AB$28/'Fixed data'!$C$7</f>
        <v>1.3228318986088952</v>
      </c>
      <c r="AY53" s="33">
        <f>$AB$28/'Fixed data'!$C$7</f>
        <v>1.3228318986088952</v>
      </c>
      <c r="AZ53" s="33">
        <f>$AB$28/'Fixed data'!$C$7</f>
        <v>1.3228318986088952</v>
      </c>
      <c r="BA53" s="33">
        <f>$AB$28/'Fixed data'!$C$7</f>
        <v>1.3228318986088952</v>
      </c>
      <c r="BB53" s="33">
        <f>$AB$28/'Fixed data'!$C$7</f>
        <v>1.3228318986088952</v>
      </c>
      <c r="BC53" s="33">
        <f>$AB$28/'Fixed data'!$C$7</f>
        <v>1.3228318986088952</v>
      </c>
      <c r="BD53" s="33">
        <f>$AB$28/'Fixed data'!$C$7</f>
        <v>1.3228318986088952</v>
      </c>
    </row>
    <row r="54" spans="1:56" ht="16.5" hidden="1" customHeight="1" outlineLevel="1">
      <c r="A54" s="113"/>
      <c r="B54" s="9" t="s">
        <v>125</v>
      </c>
      <c r="C54" s="11" t="s">
        <v>147</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3.3158144140406969</v>
      </c>
      <c r="AE54" s="33">
        <f>$AC$28/'Fixed data'!$C$7</f>
        <v>3.3158144140406969</v>
      </c>
      <c r="AF54" s="33">
        <f>$AC$28/'Fixed data'!$C$7</f>
        <v>3.3158144140406969</v>
      </c>
      <c r="AG54" s="33">
        <f>$AC$28/'Fixed data'!$C$7</f>
        <v>3.3158144140406969</v>
      </c>
      <c r="AH54" s="33">
        <f>$AC$28/'Fixed data'!$C$7</f>
        <v>3.3158144140406969</v>
      </c>
      <c r="AI54" s="33">
        <f>$AC$28/'Fixed data'!$C$7</f>
        <v>3.3158144140406969</v>
      </c>
      <c r="AJ54" s="33">
        <f>$AC$28/'Fixed data'!$C$7</f>
        <v>3.3158144140406969</v>
      </c>
      <c r="AK54" s="33">
        <f>$AC$28/'Fixed data'!$C$7</f>
        <v>3.3158144140406969</v>
      </c>
      <c r="AL54" s="33">
        <f>$AC$28/'Fixed data'!$C$7</f>
        <v>3.3158144140406969</v>
      </c>
      <c r="AM54" s="33">
        <f>$AC$28/'Fixed data'!$C$7</f>
        <v>3.3158144140406969</v>
      </c>
      <c r="AN54" s="33">
        <f>$AC$28/'Fixed data'!$C$7</f>
        <v>3.3158144140406969</v>
      </c>
      <c r="AO54" s="33">
        <f>$AC$28/'Fixed data'!$C$7</f>
        <v>3.3158144140406969</v>
      </c>
      <c r="AP54" s="33">
        <f>$AC$28/'Fixed data'!$C$7</f>
        <v>3.3158144140406969</v>
      </c>
      <c r="AQ54" s="33">
        <f>$AC$28/'Fixed data'!$C$7</f>
        <v>3.3158144140406969</v>
      </c>
      <c r="AR54" s="33">
        <f>$AC$28/'Fixed data'!$C$7</f>
        <v>3.3158144140406969</v>
      </c>
      <c r="AS54" s="33">
        <f>$AC$28/'Fixed data'!$C$7</f>
        <v>3.3158144140406969</v>
      </c>
      <c r="AT54" s="33">
        <f>$AC$28/'Fixed data'!$C$7</f>
        <v>3.3158144140406969</v>
      </c>
      <c r="AU54" s="33">
        <f>$AC$28/'Fixed data'!$C$7</f>
        <v>3.3158144140406969</v>
      </c>
      <c r="AV54" s="33">
        <f>$AC$28/'Fixed data'!$C$7</f>
        <v>3.3158144140406969</v>
      </c>
      <c r="AW54" s="33">
        <f>$AC$28/'Fixed data'!$C$7</f>
        <v>3.3158144140406969</v>
      </c>
      <c r="AX54" s="33">
        <f>$AC$28/'Fixed data'!$C$7</f>
        <v>3.3158144140406969</v>
      </c>
      <c r="AY54" s="33">
        <f>$AC$28/'Fixed data'!$C$7</f>
        <v>3.3158144140406969</v>
      </c>
      <c r="AZ54" s="33">
        <f>$AC$28/'Fixed data'!$C$7</f>
        <v>3.3158144140406969</v>
      </c>
      <c r="BA54" s="33">
        <f>$AC$28/'Fixed data'!$C$7</f>
        <v>3.3158144140406969</v>
      </c>
      <c r="BB54" s="33">
        <f>$AC$28/'Fixed data'!$C$7</f>
        <v>3.3158144140406969</v>
      </c>
      <c r="BC54" s="33">
        <f>$AC$28/'Fixed data'!$C$7</f>
        <v>3.3158144140406969</v>
      </c>
      <c r="BD54" s="33">
        <f>$AC$28/'Fixed data'!$C$7</f>
        <v>3.3158144140406969</v>
      </c>
    </row>
    <row r="55" spans="1:56" ht="16.5" hidden="1" customHeight="1" outlineLevel="1">
      <c r="A55" s="113"/>
      <c r="B55" s="9" t="s">
        <v>126</v>
      </c>
      <c r="C55" s="11" t="s">
        <v>148</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7.6853180239063221E-2</v>
      </c>
      <c r="AF55" s="33">
        <f>$AD$28/'Fixed data'!$C$7</f>
        <v>7.6853180239063221E-2</v>
      </c>
      <c r="AG55" s="33">
        <f>$AD$28/'Fixed data'!$C$7</f>
        <v>7.6853180239063221E-2</v>
      </c>
      <c r="AH55" s="33">
        <f>$AD$28/'Fixed data'!$C$7</f>
        <v>7.6853180239063221E-2</v>
      </c>
      <c r="AI55" s="33">
        <f>$AD$28/'Fixed data'!$C$7</f>
        <v>7.6853180239063221E-2</v>
      </c>
      <c r="AJ55" s="33">
        <f>$AD$28/'Fixed data'!$C$7</f>
        <v>7.6853180239063221E-2</v>
      </c>
      <c r="AK55" s="33">
        <f>$AD$28/'Fixed data'!$C$7</f>
        <v>7.6853180239063221E-2</v>
      </c>
      <c r="AL55" s="33">
        <f>$AD$28/'Fixed data'!$C$7</f>
        <v>7.6853180239063221E-2</v>
      </c>
      <c r="AM55" s="33">
        <f>$AD$28/'Fixed data'!$C$7</f>
        <v>7.6853180239063221E-2</v>
      </c>
      <c r="AN55" s="33">
        <f>$AD$28/'Fixed data'!$C$7</f>
        <v>7.6853180239063221E-2</v>
      </c>
      <c r="AO55" s="33">
        <f>$AD$28/'Fixed data'!$C$7</f>
        <v>7.6853180239063221E-2</v>
      </c>
      <c r="AP55" s="33">
        <f>$AD$28/'Fixed data'!$C$7</f>
        <v>7.6853180239063221E-2</v>
      </c>
      <c r="AQ55" s="33">
        <f>$AD$28/'Fixed data'!$C$7</f>
        <v>7.6853180239063221E-2</v>
      </c>
      <c r="AR55" s="33">
        <f>$AD$28/'Fixed data'!$C$7</f>
        <v>7.6853180239063221E-2</v>
      </c>
      <c r="AS55" s="33">
        <f>$AD$28/'Fixed data'!$C$7</f>
        <v>7.6853180239063221E-2</v>
      </c>
      <c r="AT55" s="33">
        <f>$AD$28/'Fixed data'!$C$7</f>
        <v>7.6853180239063221E-2</v>
      </c>
      <c r="AU55" s="33">
        <f>$AD$28/'Fixed data'!$C$7</f>
        <v>7.6853180239063221E-2</v>
      </c>
      <c r="AV55" s="33">
        <f>$AD$28/'Fixed data'!$C$7</f>
        <v>7.6853180239063221E-2</v>
      </c>
      <c r="AW55" s="33">
        <f>$AD$28/'Fixed data'!$C$7</f>
        <v>7.6853180239063221E-2</v>
      </c>
      <c r="AX55" s="33">
        <f>$AD$28/'Fixed data'!$C$7</f>
        <v>7.6853180239063221E-2</v>
      </c>
      <c r="AY55" s="33">
        <f>$AD$28/'Fixed data'!$C$7</f>
        <v>7.6853180239063221E-2</v>
      </c>
      <c r="AZ55" s="33">
        <f>$AD$28/'Fixed data'!$C$7</f>
        <v>7.6853180239063221E-2</v>
      </c>
      <c r="BA55" s="33">
        <f>$AD$28/'Fixed data'!$C$7</f>
        <v>7.6853180239063221E-2</v>
      </c>
      <c r="BB55" s="33">
        <f>$AD$28/'Fixed data'!$C$7</f>
        <v>7.6853180239063221E-2</v>
      </c>
      <c r="BC55" s="33">
        <f>$AD$28/'Fixed data'!$C$7</f>
        <v>7.6853180239063221E-2</v>
      </c>
      <c r="BD55" s="33">
        <f>$AD$28/'Fixed data'!$C$7</f>
        <v>7.6853180239063221E-2</v>
      </c>
    </row>
    <row r="56" spans="1:56" ht="16.5" hidden="1" customHeight="1" outlineLevel="1">
      <c r="A56" s="113"/>
      <c r="B56" s="9" t="s">
        <v>127</v>
      </c>
      <c r="C56" s="11" t="s">
        <v>149</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-2.265564930057367</v>
      </c>
      <c r="AG56" s="33">
        <f>$AE$28/'Fixed data'!$C$7</f>
        <v>-2.265564930057367</v>
      </c>
      <c r="AH56" s="33">
        <f>$AE$28/'Fixed data'!$C$7</f>
        <v>-2.265564930057367</v>
      </c>
      <c r="AI56" s="33">
        <f>$AE$28/'Fixed data'!$C$7</f>
        <v>-2.265564930057367</v>
      </c>
      <c r="AJ56" s="33">
        <f>$AE$28/'Fixed data'!$C$7</f>
        <v>-2.265564930057367</v>
      </c>
      <c r="AK56" s="33">
        <f>$AE$28/'Fixed data'!$C$7</f>
        <v>-2.265564930057367</v>
      </c>
      <c r="AL56" s="33">
        <f>$AE$28/'Fixed data'!$C$7</f>
        <v>-2.265564930057367</v>
      </c>
      <c r="AM56" s="33">
        <f>$AE$28/'Fixed data'!$C$7</f>
        <v>-2.265564930057367</v>
      </c>
      <c r="AN56" s="33">
        <f>$AE$28/'Fixed data'!$C$7</f>
        <v>-2.265564930057367</v>
      </c>
      <c r="AO56" s="33">
        <f>$AE$28/'Fixed data'!$C$7</f>
        <v>-2.265564930057367</v>
      </c>
      <c r="AP56" s="33">
        <f>$AE$28/'Fixed data'!$C$7</f>
        <v>-2.265564930057367</v>
      </c>
      <c r="AQ56" s="33">
        <f>$AE$28/'Fixed data'!$C$7</f>
        <v>-2.265564930057367</v>
      </c>
      <c r="AR56" s="33">
        <f>$AE$28/'Fixed data'!$C$7</f>
        <v>-2.265564930057367</v>
      </c>
      <c r="AS56" s="33">
        <f>$AE$28/'Fixed data'!$C$7</f>
        <v>-2.265564930057367</v>
      </c>
      <c r="AT56" s="33">
        <f>$AE$28/'Fixed data'!$C$7</f>
        <v>-2.265564930057367</v>
      </c>
      <c r="AU56" s="33">
        <f>$AE$28/'Fixed data'!$C$7</f>
        <v>-2.265564930057367</v>
      </c>
      <c r="AV56" s="33">
        <f>$AE$28/'Fixed data'!$C$7</f>
        <v>-2.265564930057367</v>
      </c>
      <c r="AW56" s="33">
        <f>$AE$28/'Fixed data'!$C$7</f>
        <v>-2.265564930057367</v>
      </c>
      <c r="AX56" s="33">
        <f>$AE$28/'Fixed data'!$C$7</f>
        <v>-2.265564930057367</v>
      </c>
      <c r="AY56" s="33">
        <f>$AE$28/'Fixed data'!$C$7</f>
        <v>-2.265564930057367</v>
      </c>
      <c r="AZ56" s="33">
        <f>$AE$28/'Fixed data'!$C$7</f>
        <v>-2.265564930057367</v>
      </c>
      <c r="BA56" s="33">
        <f>$AE$28/'Fixed data'!$C$7</f>
        <v>-2.265564930057367</v>
      </c>
      <c r="BB56" s="33">
        <f>$AE$28/'Fixed data'!$C$7</f>
        <v>-2.265564930057367</v>
      </c>
      <c r="BC56" s="33">
        <f>$AE$28/'Fixed data'!$C$7</f>
        <v>-2.265564930057367</v>
      </c>
      <c r="BD56" s="33">
        <f>$AE$28/'Fixed data'!$C$7</f>
        <v>-2.265564930057367</v>
      </c>
    </row>
    <row r="57" spans="1:56" ht="16.5" hidden="1" customHeight="1" outlineLevel="1">
      <c r="A57" s="113"/>
      <c r="B57" s="9" t="s">
        <v>128</v>
      </c>
      <c r="C57" s="11" t="s">
        <v>150</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1.4104208761397721</v>
      </c>
      <c r="AH57" s="33">
        <f>$AF$28/'Fixed data'!$C$7</f>
        <v>1.4104208761397721</v>
      </c>
      <c r="AI57" s="33">
        <f>$AF$28/'Fixed data'!$C$7</f>
        <v>1.4104208761397721</v>
      </c>
      <c r="AJ57" s="33">
        <f>$AF$28/'Fixed data'!$C$7</f>
        <v>1.4104208761397721</v>
      </c>
      <c r="AK57" s="33">
        <f>$AF$28/'Fixed data'!$C$7</f>
        <v>1.4104208761397721</v>
      </c>
      <c r="AL57" s="33">
        <f>$AF$28/'Fixed data'!$C$7</f>
        <v>1.4104208761397721</v>
      </c>
      <c r="AM57" s="33">
        <f>$AF$28/'Fixed data'!$C$7</f>
        <v>1.4104208761397721</v>
      </c>
      <c r="AN57" s="33">
        <f>$AF$28/'Fixed data'!$C$7</f>
        <v>1.4104208761397721</v>
      </c>
      <c r="AO57" s="33">
        <f>$AF$28/'Fixed data'!$C$7</f>
        <v>1.4104208761397721</v>
      </c>
      <c r="AP57" s="33">
        <f>$AF$28/'Fixed data'!$C$7</f>
        <v>1.4104208761397721</v>
      </c>
      <c r="AQ57" s="33">
        <f>$AF$28/'Fixed data'!$C$7</f>
        <v>1.4104208761397721</v>
      </c>
      <c r="AR57" s="33">
        <f>$AF$28/'Fixed data'!$C$7</f>
        <v>1.4104208761397721</v>
      </c>
      <c r="AS57" s="33">
        <f>$AF$28/'Fixed data'!$C$7</f>
        <v>1.4104208761397721</v>
      </c>
      <c r="AT57" s="33">
        <f>$AF$28/'Fixed data'!$C$7</f>
        <v>1.4104208761397721</v>
      </c>
      <c r="AU57" s="33">
        <f>$AF$28/'Fixed data'!$C$7</f>
        <v>1.4104208761397721</v>
      </c>
      <c r="AV57" s="33">
        <f>$AF$28/'Fixed data'!$C$7</f>
        <v>1.4104208761397721</v>
      </c>
      <c r="AW57" s="33">
        <f>$AF$28/'Fixed data'!$C$7</f>
        <v>1.4104208761397721</v>
      </c>
      <c r="AX57" s="33">
        <f>$AF$28/'Fixed data'!$C$7</f>
        <v>1.4104208761397721</v>
      </c>
      <c r="AY57" s="33">
        <f>$AF$28/'Fixed data'!$C$7</f>
        <v>1.4104208761397721</v>
      </c>
      <c r="AZ57" s="33">
        <f>$AF$28/'Fixed data'!$C$7</f>
        <v>1.4104208761397721</v>
      </c>
      <c r="BA57" s="33">
        <f>$AF$28/'Fixed data'!$C$7</f>
        <v>1.4104208761397721</v>
      </c>
      <c r="BB57" s="33">
        <f>$AF$28/'Fixed data'!$C$7</f>
        <v>1.4104208761397721</v>
      </c>
      <c r="BC57" s="33">
        <f>$AF$28/'Fixed data'!$C$7</f>
        <v>1.4104208761397721</v>
      </c>
      <c r="BD57" s="33">
        <f>$AF$28/'Fixed data'!$C$7</f>
        <v>1.4104208761397721</v>
      </c>
    </row>
    <row r="58" spans="1:56" ht="16.5" hidden="1" customHeight="1" outlineLevel="1">
      <c r="A58" s="113"/>
      <c r="B58" s="9" t="s">
        <v>129</v>
      </c>
      <c r="C58" s="11" t="s">
        <v>151</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1.5524501505384554</v>
      </c>
      <c r="AI58" s="33">
        <f>$AG$28/'Fixed data'!$C$7</f>
        <v>1.5524501505384554</v>
      </c>
      <c r="AJ58" s="33">
        <f>$AG$28/'Fixed data'!$C$7</f>
        <v>1.5524501505384554</v>
      </c>
      <c r="AK58" s="33">
        <f>$AG$28/'Fixed data'!$C$7</f>
        <v>1.5524501505384554</v>
      </c>
      <c r="AL58" s="33">
        <f>$AG$28/'Fixed data'!$C$7</f>
        <v>1.5524501505384554</v>
      </c>
      <c r="AM58" s="33">
        <f>$AG$28/'Fixed data'!$C$7</f>
        <v>1.5524501505384554</v>
      </c>
      <c r="AN58" s="33">
        <f>$AG$28/'Fixed data'!$C$7</f>
        <v>1.5524501505384554</v>
      </c>
      <c r="AO58" s="33">
        <f>$AG$28/'Fixed data'!$C$7</f>
        <v>1.5524501505384554</v>
      </c>
      <c r="AP58" s="33">
        <f>$AG$28/'Fixed data'!$C$7</f>
        <v>1.5524501505384554</v>
      </c>
      <c r="AQ58" s="33">
        <f>$AG$28/'Fixed data'!$C$7</f>
        <v>1.5524501505384554</v>
      </c>
      <c r="AR58" s="33">
        <f>$AG$28/'Fixed data'!$C$7</f>
        <v>1.5524501505384554</v>
      </c>
      <c r="AS58" s="33">
        <f>$AG$28/'Fixed data'!$C$7</f>
        <v>1.5524501505384554</v>
      </c>
      <c r="AT58" s="33">
        <f>$AG$28/'Fixed data'!$C$7</f>
        <v>1.5524501505384554</v>
      </c>
      <c r="AU58" s="33">
        <f>$AG$28/'Fixed data'!$C$7</f>
        <v>1.5524501505384554</v>
      </c>
      <c r="AV58" s="33">
        <f>$AG$28/'Fixed data'!$C$7</f>
        <v>1.5524501505384554</v>
      </c>
      <c r="AW58" s="33">
        <f>$AG$28/'Fixed data'!$C$7</f>
        <v>1.5524501505384554</v>
      </c>
      <c r="AX58" s="33">
        <f>$AG$28/'Fixed data'!$C$7</f>
        <v>1.5524501505384554</v>
      </c>
      <c r="AY58" s="33">
        <f>$AG$28/'Fixed data'!$C$7</f>
        <v>1.5524501505384554</v>
      </c>
      <c r="AZ58" s="33">
        <f>$AG$28/'Fixed data'!$C$7</f>
        <v>1.5524501505384554</v>
      </c>
      <c r="BA58" s="33">
        <f>$AG$28/'Fixed data'!$C$7</f>
        <v>1.5524501505384554</v>
      </c>
      <c r="BB58" s="33">
        <f>$AG$28/'Fixed data'!$C$7</f>
        <v>1.5524501505384554</v>
      </c>
      <c r="BC58" s="33">
        <f>$AG$28/'Fixed data'!$C$7</f>
        <v>1.5524501505384554</v>
      </c>
      <c r="BD58" s="33">
        <f>$AG$28/'Fixed data'!$C$7</f>
        <v>1.5524501505384554</v>
      </c>
    </row>
    <row r="59" spans="1:56" ht="16.5" hidden="1" customHeight="1" outlineLevel="1">
      <c r="A59" s="113"/>
      <c r="B59" s="9" t="s">
        <v>130</v>
      </c>
      <c r="C59" s="11" t="s">
        <v>152</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3.0001426111894904</v>
      </c>
      <c r="AJ59" s="33">
        <f>$AH$28/'Fixed data'!$C$7</f>
        <v>3.0001426111894904</v>
      </c>
      <c r="AK59" s="33">
        <f>$AH$28/'Fixed data'!$C$7</f>
        <v>3.0001426111894904</v>
      </c>
      <c r="AL59" s="33">
        <f>$AH$28/'Fixed data'!$C$7</f>
        <v>3.0001426111894904</v>
      </c>
      <c r="AM59" s="33">
        <f>$AH$28/'Fixed data'!$C$7</f>
        <v>3.0001426111894904</v>
      </c>
      <c r="AN59" s="33">
        <f>$AH$28/'Fixed data'!$C$7</f>
        <v>3.0001426111894904</v>
      </c>
      <c r="AO59" s="33">
        <f>$AH$28/'Fixed data'!$C$7</f>
        <v>3.0001426111894904</v>
      </c>
      <c r="AP59" s="33">
        <f>$AH$28/'Fixed data'!$C$7</f>
        <v>3.0001426111894904</v>
      </c>
      <c r="AQ59" s="33">
        <f>$AH$28/'Fixed data'!$C$7</f>
        <v>3.0001426111894904</v>
      </c>
      <c r="AR59" s="33">
        <f>$AH$28/'Fixed data'!$C$7</f>
        <v>3.0001426111894904</v>
      </c>
      <c r="AS59" s="33">
        <f>$AH$28/'Fixed data'!$C$7</f>
        <v>3.0001426111894904</v>
      </c>
      <c r="AT59" s="33">
        <f>$AH$28/'Fixed data'!$C$7</f>
        <v>3.0001426111894904</v>
      </c>
      <c r="AU59" s="33">
        <f>$AH$28/'Fixed data'!$C$7</f>
        <v>3.0001426111894904</v>
      </c>
      <c r="AV59" s="33">
        <f>$AH$28/'Fixed data'!$C$7</f>
        <v>3.0001426111894904</v>
      </c>
      <c r="AW59" s="33">
        <f>$AH$28/'Fixed data'!$C$7</f>
        <v>3.0001426111894904</v>
      </c>
      <c r="AX59" s="33">
        <f>$AH$28/'Fixed data'!$C$7</f>
        <v>3.0001426111894904</v>
      </c>
      <c r="AY59" s="33">
        <f>$AH$28/'Fixed data'!$C$7</f>
        <v>3.0001426111894904</v>
      </c>
      <c r="AZ59" s="33">
        <f>$AH$28/'Fixed data'!$C$7</f>
        <v>3.0001426111894904</v>
      </c>
      <c r="BA59" s="33">
        <f>$AH$28/'Fixed data'!$C$7</f>
        <v>3.0001426111894904</v>
      </c>
      <c r="BB59" s="33">
        <f>$AH$28/'Fixed data'!$C$7</f>
        <v>3.0001426111894904</v>
      </c>
      <c r="BC59" s="33">
        <f>$AH$28/'Fixed data'!$C$7</f>
        <v>3.0001426111894904</v>
      </c>
      <c r="BD59" s="33">
        <f>$AH$28/'Fixed data'!$C$7</f>
        <v>3.0001426111894904</v>
      </c>
    </row>
    <row r="60" spans="1:56" ht="16.5" collapsed="1">
      <c r="A60" s="113"/>
      <c r="B60" s="9" t="s">
        <v>7</v>
      </c>
      <c r="C60" s="9" t="s">
        <v>61</v>
      </c>
      <c r="D60" s="9" t="s">
        <v>40</v>
      </c>
      <c r="E60" s="33">
        <f>SUM(E30:E59)</f>
        <v>0</v>
      </c>
      <c r="F60" s="33">
        <f t="shared" ref="F60:BD60" si="5">SUM(F30:F59)</f>
        <v>-3.5836552059467328E-2</v>
      </c>
      <c r="G60" s="33">
        <f t="shared" si="5"/>
        <v>-6.2152153202080722E-2</v>
      </c>
      <c r="H60" s="33">
        <f t="shared" si="5"/>
        <v>-0.26835185914912868</v>
      </c>
      <c r="I60" s="33">
        <f t="shared" si="5"/>
        <v>-0.53977109459568062</v>
      </c>
      <c r="J60" s="33">
        <f t="shared" si="5"/>
        <v>-0.73356142593901574</v>
      </c>
      <c r="K60" s="33">
        <f t="shared" si="5"/>
        <v>-1.1109064940858078</v>
      </c>
      <c r="L60" s="33">
        <f t="shared" si="5"/>
        <v>-1.4448001095274208</v>
      </c>
      <c r="M60" s="33">
        <f t="shared" si="5"/>
        <v>-1.9548086777191009</v>
      </c>
      <c r="N60" s="33">
        <f t="shared" si="5"/>
        <v>-3.5474530518760177</v>
      </c>
      <c r="O60" s="33">
        <f t="shared" si="5"/>
        <v>-3.844965346016648</v>
      </c>
      <c r="P60" s="33">
        <f t="shared" si="5"/>
        <v>-3.825872518424259</v>
      </c>
      <c r="Q60" s="33">
        <f t="shared" si="5"/>
        <v>-5.2308323466578548</v>
      </c>
      <c r="R60" s="33">
        <f t="shared" si="5"/>
        <v>-4.6540223515112444</v>
      </c>
      <c r="S60" s="33">
        <f t="shared" si="5"/>
        <v>-4.1754250364249392</v>
      </c>
      <c r="T60" s="33">
        <f t="shared" si="5"/>
        <v>-4.5495630026355647</v>
      </c>
      <c r="U60" s="33">
        <f t="shared" si="5"/>
        <v>-4.631075321493503</v>
      </c>
      <c r="V60" s="33">
        <f t="shared" si="5"/>
        <v>-4.3640575005677151</v>
      </c>
      <c r="W60" s="33">
        <f t="shared" si="5"/>
        <v>-5.0343906406095584</v>
      </c>
      <c r="X60" s="33">
        <f t="shared" si="5"/>
        <v>-4.6302551827620224</v>
      </c>
      <c r="Y60" s="33">
        <f t="shared" si="5"/>
        <v>-6.3156431191182509</v>
      </c>
      <c r="Z60" s="33">
        <f t="shared" si="5"/>
        <v>-5.6226493818064771</v>
      </c>
      <c r="AA60" s="33">
        <f t="shared" si="5"/>
        <v>-4.824649877185383</v>
      </c>
      <c r="AB60" s="33">
        <f t="shared" si="5"/>
        <v>-4.7904250385004739</v>
      </c>
      <c r="AC60" s="33">
        <f t="shared" si="5"/>
        <v>-3.4675931398915787</v>
      </c>
      <c r="AD60" s="33">
        <f t="shared" si="5"/>
        <v>-0.15177872585088181</v>
      </c>
      <c r="AE60" s="33">
        <f t="shared" si="5"/>
        <v>-7.4925545611818592E-2</v>
      </c>
      <c r="AF60" s="33">
        <f t="shared" si="5"/>
        <v>-2.3404904756691858</v>
      </c>
      <c r="AG60" s="33">
        <f t="shared" si="5"/>
        <v>-0.9300695995294137</v>
      </c>
      <c r="AH60" s="33">
        <f t="shared" si="5"/>
        <v>0.62238055100904166</v>
      </c>
      <c r="AI60" s="33">
        <f t="shared" si="5"/>
        <v>3.6225231621985321</v>
      </c>
      <c r="AJ60" s="33">
        <f t="shared" si="5"/>
        <v>3.6225231621985321</v>
      </c>
      <c r="AK60" s="33">
        <f t="shared" si="5"/>
        <v>3.6225231621985321</v>
      </c>
      <c r="AL60" s="33">
        <f t="shared" si="5"/>
        <v>3.6225231621985321</v>
      </c>
      <c r="AM60" s="33">
        <f t="shared" si="5"/>
        <v>3.6225231621985321</v>
      </c>
      <c r="AN60" s="33">
        <f t="shared" si="5"/>
        <v>3.6225231621985321</v>
      </c>
      <c r="AO60" s="33">
        <f t="shared" si="5"/>
        <v>3.6225231621985321</v>
      </c>
      <c r="AP60" s="33">
        <f t="shared" si="5"/>
        <v>3.6225231621985321</v>
      </c>
      <c r="AQ60" s="33">
        <f t="shared" si="5"/>
        <v>3.6225231621985321</v>
      </c>
      <c r="AR60" s="33">
        <f t="shared" si="5"/>
        <v>3.6225231621985321</v>
      </c>
      <c r="AS60" s="33">
        <f t="shared" si="5"/>
        <v>3.6225231621985321</v>
      </c>
      <c r="AT60" s="33">
        <f t="shared" si="5"/>
        <v>3.6225231621985321</v>
      </c>
      <c r="AU60" s="33">
        <f t="shared" si="5"/>
        <v>3.6225231621985321</v>
      </c>
      <c r="AV60" s="33">
        <f t="shared" si="5"/>
        <v>3.6225231621985321</v>
      </c>
      <c r="AW60" s="33">
        <f t="shared" si="5"/>
        <v>3.6225231621985321</v>
      </c>
      <c r="AX60" s="33">
        <f t="shared" si="5"/>
        <v>3.6225231621985321</v>
      </c>
      <c r="AY60" s="33">
        <f t="shared" si="5"/>
        <v>3.6583597142580002</v>
      </c>
      <c r="AZ60" s="33">
        <f t="shared" si="5"/>
        <v>3.6846753154006135</v>
      </c>
      <c r="BA60" s="33">
        <f t="shared" si="5"/>
        <v>3.8908750213476599</v>
      </c>
      <c r="BB60" s="33">
        <f t="shared" si="5"/>
        <v>4.1622942567942127</v>
      </c>
      <c r="BC60" s="33">
        <f t="shared" si="5"/>
        <v>4.3560845881375476</v>
      </c>
      <c r="BD60" s="33">
        <f t="shared" si="5"/>
        <v>4.7334296562843399</v>
      </c>
    </row>
    <row r="61" spans="1:56" ht="17.25" hidden="1" customHeight="1" outlineLevel="1">
      <c r="A61" s="113"/>
      <c r="B61" s="9" t="s">
        <v>35</v>
      </c>
      <c r="C61" s="9" t="s">
        <v>62</v>
      </c>
      <c r="D61" s="9" t="s">
        <v>40</v>
      </c>
      <c r="E61" s="33">
        <v>0</v>
      </c>
      <c r="F61" s="33">
        <f>E62</f>
        <v>-1.6126448426760298</v>
      </c>
      <c r="G61" s="33">
        <f t="shared" ref="G61:BD61" si="6">F62</f>
        <v>-2.7610103420341652</v>
      </c>
      <c r="H61" s="33">
        <f t="shared" si="6"/>
        <v>-11.977844956449243</v>
      </c>
      <c r="I61" s="33">
        <f t="shared" si="6"/>
        <v>-23.923358692394956</v>
      </c>
      <c r="J61" s="33">
        <f t="shared" si="6"/>
        <v>-32.104152508249356</v>
      </c>
      <c r="K61" s="33">
        <f t="shared" si="6"/>
        <v>-48.351119148915984</v>
      </c>
      <c r="L61" s="33">
        <f t="shared" si="6"/>
        <v>-62.265425349702767</v>
      </c>
      <c r="M61" s="33">
        <f t="shared" si="6"/>
        <v>-83.771010808800952</v>
      </c>
      <c r="N61" s="33">
        <f t="shared" si="6"/>
        <v>-153.4851989681431</v>
      </c>
      <c r="O61" s="33">
        <f t="shared" si="6"/>
        <v>-163.32579915259544</v>
      </c>
      <c r="P61" s="33">
        <f t="shared" si="6"/>
        <v>-158.6216565649213</v>
      </c>
      <c r="Q61" s="33">
        <f t="shared" si="6"/>
        <v>-218.01897631700885</v>
      </c>
      <c r="R61" s="33">
        <f t="shared" si="6"/>
        <v>-186.83169418875352</v>
      </c>
      <c r="S61" s="33">
        <f t="shared" si="6"/>
        <v>-160.64079265835852</v>
      </c>
      <c r="T61" s="33">
        <f t="shared" si="6"/>
        <v>-173.30157610141171</v>
      </c>
      <c r="U61" s="33">
        <f t="shared" si="6"/>
        <v>-172.42006744738336</v>
      </c>
      <c r="V61" s="33">
        <f t="shared" si="6"/>
        <v>-155.77319018422941</v>
      </c>
      <c r="W61" s="33">
        <f t="shared" si="6"/>
        <v>-181.57412398554465</v>
      </c>
      <c r="X61" s="33">
        <f t="shared" si="6"/>
        <v>-158.35363774179598</v>
      </c>
      <c r="Y61" s="33">
        <f t="shared" si="6"/>
        <v>-229.56583969506423</v>
      </c>
      <c r="Z61" s="33">
        <f t="shared" si="6"/>
        <v>-192.06547839691615</v>
      </c>
      <c r="AA61" s="33">
        <f t="shared" si="6"/>
        <v>-150.53285130716043</v>
      </c>
      <c r="AB61" s="33">
        <f t="shared" si="6"/>
        <v>-144.16808368915412</v>
      </c>
      <c r="AC61" s="33">
        <f t="shared" si="6"/>
        <v>-79.850223213253358</v>
      </c>
      <c r="AD61" s="33">
        <f t="shared" si="6"/>
        <v>72.829018558469599</v>
      </c>
      <c r="AE61" s="33">
        <f t="shared" si="6"/>
        <v>76.439190395078327</v>
      </c>
      <c r="AF61" s="33">
        <f t="shared" si="6"/>
        <v>-25.436305911891367</v>
      </c>
      <c r="AG61" s="33">
        <f t="shared" si="6"/>
        <v>40.373123990067569</v>
      </c>
      <c r="AH61" s="33">
        <f t="shared" si="6"/>
        <v>111.16345036382748</v>
      </c>
      <c r="AI61" s="33">
        <f t="shared" si="6"/>
        <v>245.54748731634552</v>
      </c>
      <c r="AJ61" s="33">
        <f t="shared" si="6"/>
        <v>171.58851563662262</v>
      </c>
      <c r="AK61" s="33">
        <f t="shared" si="6"/>
        <v>226.52711729015664</v>
      </c>
      <c r="AL61" s="33">
        <f t="shared" si="6"/>
        <v>196.70336113515515</v>
      </c>
      <c r="AM61" s="33">
        <f t="shared" si="6"/>
        <v>102.52213948235428</v>
      </c>
      <c r="AN61" s="33">
        <f t="shared" si="6"/>
        <v>129.86214194131406</v>
      </c>
      <c r="AO61" s="33">
        <f t="shared" si="6"/>
        <v>126.23961877911553</v>
      </c>
      <c r="AP61" s="33">
        <f t="shared" si="6"/>
        <v>122.617095616917</v>
      </c>
      <c r="AQ61" s="33">
        <f t="shared" si="6"/>
        <v>118.99457245471847</v>
      </c>
      <c r="AR61" s="33">
        <f t="shared" si="6"/>
        <v>115.37204929251993</v>
      </c>
      <c r="AS61" s="33">
        <f t="shared" si="6"/>
        <v>111.7495261303214</v>
      </c>
      <c r="AT61" s="33">
        <f t="shared" si="6"/>
        <v>108.12700296812287</v>
      </c>
      <c r="AU61" s="33">
        <f t="shared" si="6"/>
        <v>104.50447980592433</v>
      </c>
      <c r="AV61" s="33">
        <f t="shared" si="6"/>
        <v>100.8819566437258</v>
      </c>
      <c r="AW61" s="33">
        <f t="shared" si="6"/>
        <v>97.259433481527267</v>
      </c>
      <c r="AX61" s="33">
        <f t="shared" si="6"/>
        <v>93.636910319328734</v>
      </c>
      <c r="AY61" s="33">
        <f t="shared" si="6"/>
        <v>90.014387157130201</v>
      </c>
      <c r="AZ61" s="33">
        <f t="shared" si="6"/>
        <v>86.356027442872204</v>
      </c>
      <c r="BA61" s="33">
        <f t="shared" si="6"/>
        <v>82.671352127471593</v>
      </c>
      <c r="BB61" s="33">
        <f t="shared" si="6"/>
        <v>78.780477106123939</v>
      </c>
      <c r="BC61" s="33">
        <f t="shared" si="6"/>
        <v>74.618182849329727</v>
      </c>
      <c r="BD61" s="33">
        <f t="shared" si="6"/>
        <v>70.262098261192179</v>
      </c>
    </row>
    <row r="62" spans="1:56" ht="16.5" hidden="1" customHeight="1" outlineLevel="1">
      <c r="A62" s="113"/>
      <c r="B62" s="9" t="s">
        <v>34</v>
      </c>
      <c r="C62" s="9" t="s">
        <v>69</v>
      </c>
      <c r="D62" s="9" t="s">
        <v>40</v>
      </c>
      <c r="E62" s="33">
        <f t="shared" ref="E62:BD62" si="7">E28-E60+E61</f>
        <v>-1.6126448426760298</v>
      </c>
      <c r="F62" s="33">
        <f t="shared" si="7"/>
        <v>-2.7610103420341652</v>
      </c>
      <c r="G62" s="33">
        <f t="shared" si="7"/>
        <v>-11.977844956449243</v>
      </c>
      <c r="H62" s="33">
        <f t="shared" si="7"/>
        <v>-23.923358692394956</v>
      </c>
      <c r="I62" s="33">
        <f t="shared" si="7"/>
        <v>-32.104152508249356</v>
      </c>
      <c r="J62" s="33">
        <f t="shared" si="7"/>
        <v>-48.351119148915984</v>
      </c>
      <c r="K62" s="33">
        <f t="shared" si="7"/>
        <v>-62.265425349702767</v>
      </c>
      <c r="L62" s="33">
        <f t="shared" si="7"/>
        <v>-83.771010808800952</v>
      </c>
      <c r="M62" s="33">
        <f t="shared" si="7"/>
        <v>-153.4851989681431</v>
      </c>
      <c r="N62" s="33">
        <f t="shared" si="7"/>
        <v>-163.32579915259544</v>
      </c>
      <c r="O62" s="33">
        <f t="shared" si="7"/>
        <v>-158.6216565649213</v>
      </c>
      <c r="P62" s="33">
        <f t="shared" si="7"/>
        <v>-218.01897631700885</v>
      </c>
      <c r="Q62" s="33">
        <f t="shared" si="7"/>
        <v>-186.83169418875352</v>
      </c>
      <c r="R62" s="33">
        <f t="shared" si="7"/>
        <v>-160.64079265835852</v>
      </c>
      <c r="S62" s="33">
        <f t="shared" si="7"/>
        <v>-173.30157610141171</v>
      </c>
      <c r="T62" s="33">
        <f t="shared" si="7"/>
        <v>-172.42006744738336</v>
      </c>
      <c r="U62" s="33">
        <f t="shared" si="7"/>
        <v>-155.77319018422941</v>
      </c>
      <c r="V62" s="33">
        <f t="shared" si="7"/>
        <v>-181.57412398554465</v>
      </c>
      <c r="W62" s="33">
        <f t="shared" si="7"/>
        <v>-158.35363774179598</v>
      </c>
      <c r="X62" s="33">
        <f t="shared" si="7"/>
        <v>-229.56583969506423</v>
      </c>
      <c r="Y62" s="33">
        <f t="shared" si="7"/>
        <v>-192.06547839691615</v>
      </c>
      <c r="Z62" s="33">
        <f t="shared" si="7"/>
        <v>-150.53285130716043</v>
      </c>
      <c r="AA62" s="33">
        <f t="shared" si="7"/>
        <v>-144.16808368915412</v>
      </c>
      <c r="AB62" s="33">
        <f t="shared" si="7"/>
        <v>-79.850223213253358</v>
      </c>
      <c r="AC62" s="33">
        <f t="shared" si="7"/>
        <v>72.829018558469599</v>
      </c>
      <c r="AD62" s="33">
        <f t="shared" si="7"/>
        <v>76.439190395078327</v>
      </c>
      <c r="AE62" s="33">
        <f t="shared" si="7"/>
        <v>-25.436305911891367</v>
      </c>
      <c r="AF62" s="33">
        <f t="shared" si="7"/>
        <v>40.373123990067569</v>
      </c>
      <c r="AG62" s="33">
        <f t="shared" si="7"/>
        <v>111.16345036382748</v>
      </c>
      <c r="AH62" s="33">
        <f t="shared" si="7"/>
        <v>245.54748731634552</v>
      </c>
      <c r="AI62" s="33">
        <f t="shared" si="7"/>
        <v>171.58851563662262</v>
      </c>
      <c r="AJ62" s="33">
        <f t="shared" si="7"/>
        <v>226.52711729015664</v>
      </c>
      <c r="AK62" s="33">
        <f t="shared" si="7"/>
        <v>196.70336113515515</v>
      </c>
      <c r="AL62" s="33">
        <f t="shared" si="7"/>
        <v>102.52213948235428</v>
      </c>
      <c r="AM62" s="33">
        <f t="shared" si="7"/>
        <v>129.86214194131406</v>
      </c>
      <c r="AN62" s="33">
        <f t="shared" si="7"/>
        <v>126.23961877911553</v>
      </c>
      <c r="AO62" s="33">
        <f t="shared" si="7"/>
        <v>122.617095616917</v>
      </c>
      <c r="AP62" s="33">
        <f t="shared" si="7"/>
        <v>118.99457245471847</v>
      </c>
      <c r="AQ62" s="33">
        <f t="shared" si="7"/>
        <v>115.37204929251993</v>
      </c>
      <c r="AR62" s="33">
        <f t="shared" si="7"/>
        <v>111.7495261303214</v>
      </c>
      <c r="AS62" s="33">
        <f t="shared" si="7"/>
        <v>108.12700296812287</v>
      </c>
      <c r="AT62" s="33">
        <f t="shared" si="7"/>
        <v>104.50447980592433</v>
      </c>
      <c r="AU62" s="33">
        <f t="shared" si="7"/>
        <v>100.8819566437258</v>
      </c>
      <c r="AV62" s="33">
        <f t="shared" si="7"/>
        <v>97.259433481527267</v>
      </c>
      <c r="AW62" s="33">
        <f t="shared" si="7"/>
        <v>93.636910319328734</v>
      </c>
      <c r="AX62" s="33">
        <f t="shared" si="7"/>
        <v>90.014387157130201</v>
      </c>
      <c r="AY62" s="33">
        <f t="shared" si="7"/>
        <v>86.356027442872204</v>
      </c>
      <c r="AZ62" s="33">
        <f t="shared" si="7"/>
        <v>82.671352127471593</v>
      </c>
      <c r="BA62" s="33">
        <f t="shared" si="7"/>
        <v>78.780477106123939</v>
      </c>
      <c r="BB62" s="33">
        <f t="shared" si="7"/>
        <v>74.618182849329727</v>
      </c>
      <c r="BC62" s="33">
        <f t="shared" si="7"/>
        <v>70.262098261192179</v>
      </c>
      <c r="BD62" s="33">
        <f t="shared" si="7"/>
        <v>65.528668604907836</v>
      </c>
    </row>
    <row r="63" spans="1:56" ht="16.5" collapsed="1">
      <c r="A63" s="113"/>
      <c r="B63" s="9" t="s">
        <v>8</v>
      </c>
      <c r="C63" s="11" t="s">
        <v>68</v>
      </c>
      <c r="D63" s="9" t="s">
        <v>40</v>
      </c>
      <c r="E63" s="33">
        <f>AVERAGE(E61:E62)*'Fixed data'!$C$3</f>
        <v>-3.8945372950626125E-2</v>
      </c>
      <c r="F63" s="33">
        <f>AVERAGE(F61:F62)*'Fixed data'!$C$3</f>
        <v>-0.10562377271075121</v>
      </c>
      <c r="G63" s="33">
        <f>AVERAGE(G61:G62)*'Fixed data'!$C$3</f>
        <v>-0.3559433554583743</v>
      </c>
      <c r="H63" s="33">
        <f>AVERAGE(H61:H62)*'Fixed data'!$C$3</f>
        <v>-0.86701406811958748</v>
      </c>
      <c r="I63" s="33">
        <f>AVERAGE(I61:I62)*'Fixed data'!$C$3</f>
        <v>-1.3530643954955601</v>
      </c>
      <c r="J63" s="33">
        <f>AVERAGE(J61:J62)*'Fixed data'!$C$3</f>
        <v>-1.942994810520543</v>
      </c>
      <c r="K63" s="33">
        <f>AVERAGE(K61:K62)*'Fixed data'!$C$3</f>
        <v>-2.6713895496416429</v>
      </c>
      <c r="L63" s="33">
        <f>AVERAGE(L61:L62)*'Fixed data'!$C$3</f>
        <v>-3.5267799332278646</v>
      </c>
      <c r="M63" s="33">
        <f>AVERAGE(M61:M62)*'Fixed data'!$C$3</f>
        <v>-5.7297374661131988</v>
      </c>
      <c r="N63" s="33">
        <f>AVERAGE(N61:N62)*'Fixed data'!$C$3</f>
        <v>-7.650985604615836</v>
      </c>
      <c r="O63" s="33">
        <f>AVERAGE(O61:O62)*'Fixed data'!$C$3</f>
        <v>-7.7750310555780295</v>
      </c>
      <c r="P63" s="33">
        <f>AVERAGE(P61:P62)*'Fixed data'!$C$3</f>
        <v>-9.0958712840986138</v>
      </c>
      <c r="Q63" s="33">
        <f>AVERAGE(Q61:Q62)*'Fixed data'!$C$3</f>
        <v>-9.7771436927141622</v>
      </c>
      <c r="R63" s="33">
        <f>AVERAGE(R61:R62)*'Fixed data'!$C$3</f>
        <v>-8.391460557357755</v>
      </c>
      <c r="S63" s="33">
        <f>AVERAGE(S61:S62)*'Fixed data'!$C$3</f>
        <v>-8.0647082055484525</v>
      </c>
      <c r="T63" s="33">
        <f>AVERAGE(T61:T62)*'Fixed data'!$C$3</f>
        <v>-8.3491776917034013</v>
      </c>
      <c r="U63" s="33">
        <f>AVERAGE(U61:U62)*'Fixed data'!$C$3</f>
        <v>-7.925867171803449</v>
      </c>
      <c r="V63" s="33">
        <f>AVERAGE(V61:V62)*'Fixed data'!$C$3</f>
        <v>-8.1469376372000433</v>
      </c>
      <c r="W63" s="33">
        <f>AVERAGE(W61:W62)*'Fixed data'!$C$3</f>
        <v>-8.2092554457152769</v>
      </c>
      <c r="X63" s="33">
        <f>AVERAGE(X61:X62)*'Fixed data'!$C$3</f>
        <v>-9.3682553801001749</v>
      </c>
      <c r="Y63" s="33">
        <f>AVERAGE(Y61:Y62)*'Fixed data'!$C$3</f>
        <v>-10.182396331921327</v>
      </c>
      <c r="Z63" s="33">
        <f>AVERAGE(Z61:Z62)*'Fixed data'!$C$3</f>
        <v>-8.2737496623534508</v>
      </c>
      <c r="AA63" s="33">
        <f>AVERAGE(AA61:AA62)*'Fixed data'!$C$3</f>
        <v>-7.1170275801609977</v>
      </c>
      <c r="AB63" s="33">
        <f>AVERAGE(AB61:AB62)*'Fixed data'!$C$3</f>
        <v>-5.4100421116931408</v>
      </c>
      <c r="AC63" s="33">
        <f>AVERAGE(AC61:AC62)*'Fixed data'!$C$3</f>
        <v>-0.16956209241302778</v>
      </c>
      <c r="AD63" s="33">
        <f>AVERAGE(AD61:AD62)*'Fixed data'!$C$3</f>
        <v>3.6048272462281821</v>
      </c>
      <c r="AE63" s="33">
        <f>AVERAGE(AE61:AE62)*'Fixed data'!$C$3</f>
        <v>1.2317196602689651</v>
      </c>
      <c r="AF63" s="33">
        <f>AVERAGE(AF61:AF62)*'Fixed data'!$C$3</f>
        <v>0.36072415658795531</v>
      </c>
      <c r="AG63" s="33">
        <f>AVERAGE(AG61:AG62)*'Fixed data'!$C$3</f>
        <v>3.6596082706465656</v>
      </c>
      <c r="AH63" s="33">
        <f>AVERAGE(AH61:AH62)*'Fixed data'!$C$3</f>
        <v>8.6145691449761781</v>
      </c>
      <c r="AI63" s="33">
        <f>AVERAGE(AI61:AI62)*'Fixed data'!$C$3</f>
        <v>10.073834471314182</v>
      </c>
      <c r="AJ63" s="33">
        <f>AVERAGE(AJ61:AJ62)*'Fixed data'!$C$3</f>
        <v>9.6144925351817196</v>
      </c>
      <c r="AK63" s="33">
        <f>AVERAGE(AK61:AK62)*'Fixed data'!$C$3</f>
        <v>10.22101605397128</v>
      </c>
      <c r="AL63" s="33">
        <f>AVERAGE(AL61:AL62)*'Fixed data'!$C$3</f>
        <v>7.2262958399128525</v>
      </c>
      <c r="AM63" s="33">
        <f>AVERAGE(AM61:AM62)*'Fixed data'!$C$3</f>
        <v>5.6120803963815904</v>
      </c>
      <c r="AN63" s="33">
        <f>AVERAGE(AN61:AN62)*'Fixed data'!$C$3</f>
        <v>6.1848575213983743</v>
      </c>
      <c r="AO63" s="33">
        <f>AVERAGE(AO61:AO62)*'Fixed data'!$C$3</f>
        <v>6.0098896526641861</v>
      </c>
      <c r="AP63" s="33">
        <f>AVERAGE(AP61:AP62)*'Fixed data'!$C$3</f>
        <v>5.8349217839299961</v>
      </c>
      <c r="AQ63" s="33">
        <f>AVERAGE(AQ61:AQ62)*'Fixed data'!$C$3</f>
        <v>5.6599539151958078</v>
      </c>
      <c r="AR63" s="33">
        <f>AVERAGE(AR61:AR62)*'Fixed data'!$C$3</f>
        <v>5.4849860464616178</v>
      </c>
      <c r="AS63" s="33">
        <f>AVERAGE(AS61:AS62)*'Fixed data'!$C$3</f>
        <v>5.3100181777274296</v>
      </c>
      <c r="AT63" s="33">
        <f>AVERAGE(AT61:AT62)*'Fixed data'!$C$3</f>
        <v>5.1350503089932396</v>
      </c>
      <c r="AU63" s="33">
        <f>AVERAGE(AU61:AU62)*'Fixed data'!$C$3</f>
        <v>4.9600824402590513</v>
      </c>
      <c r="AV63" s="33">
        <f>AVERAGE(AV61:AV62)*'Fixed data'!$C$3</f>
        <v>4.7851145715248613</v>
      </c>
      <c r="AW63" s="33">
        <f>AVERAGE(AW61:AW62)*'Fixed data'!$C$3</f>
        <v>4.6101467027906731</v>
      </c>
      <c r="AX63" s="33">
        <f>AVERAGE(AX61:AX62)*'Fixed data'!$C$3</f>
        <v>4.4351788340564831</v>
      </c>
      <c r="AY63" s="33">
        <f>AVERAGE(AY61:AY62)*'Fixed data'!$C$3</f>
        <v>4.2593455125900581</v>
      </c>
      <c r="AZ63" s="33">
        <f>AVERAGE(AZ61:AZ62)*'Fixed data'!$C$3</f>
        <v>4.082011216623803</v>
      </c>
      <c r="BA63" s="33">
        <f>AVERAGE(BA61:BA62)*'Fixed data'!$C$3</f>
        <v>3.8990616759913324</v>
      </c>
      <c r="BB63" s="33">
        <f>AVERAGE(BB61:BB62)*'Fixed data'!$C$3</f>
        <v>3.7045776379242064</v>
      </c>
      <c r="BC63" s="33">
        <f>AVERAGE(BC61:BC62)*'Fixed data'!$C$3</f>
        <v>3.4988587888191041</v>
      </c>
      <c r="BD63" s="33">
        <f>AVERAGE(BD61:BD62)*'Fixed data'!$C$3</f>
        <v>3.2793470198163153</v>
      </c>
    </row>
    <row r="64" spans="1:56" ht="15.75" thickBot="1">
      <c r="A64" s="112"/>
      <c r="B64" s="12" t="s">
        <v>95</v>
      </c>
      <c r="C64" s="12" t="s">
        <v>45</v>
      </c>
      <c r="D64" s="12" t="s">
        <v>40</v>
      </c>
      <c r="E64" s="52">
        <f t="shared" ref="E64:BD64" si="8">E29+E60+E63</f>
        <v>-0.44210658361963356</v>
      </c>
      <c r="F64" s="52">
        <f t="shared" si="8"/>
        <v>-0.43751083762461918</v>
      </c>
      <c r="G64" s="52">
        <f t="shared" si="8"/>
        <v>-2.7378422005647436</v>
      </c>
      <c r="H64" s="52">
        <f t="shared" si="8"/>
        <v>-4.1888323260424256</v>
      </c>
      <c r="I64" s="52">
        <f t="shared" si="8"/>
        <v>-4.0729767177037601</v>
      </c>
      <c r="J64" s="52">
        <f t="shared" si="8"/>
        <v>-6.9216882531109691</v>
      </c>
      <c r="K64" s="52">
        <f t="shared" si="8"/>
        <v>-7.5385992174455971</v>
      </c>
      <c r="L64" s="52">
        <f t="shared" si="8"/>
        <v>-10.709176434911686</v>
      </c>
      <c r="M64" s="52">
        <f t="shared" si="8"/>
        <v>-25.601795353097607</v>
      </c>
      <c r="N64" s="52">
        <f t="shared" si="8"/>
        <v>-14.545451965573946</v>
      </c>
      <c r="O64" s="52">
        <f t="shared" si="8"/>
        <v>-11.405202091180303</v>
      </c>
      <c r="P64" s="52">
        <f t="shared" si="8"/>
        <v>-28.727541870150826</v>
      </c>
      <c r="Q64" s="52">
        <f t="shared" si="8"/>
        <v>-8.5188635939726467</v>
      </c>
      <c r="R64" s="52">
        <f t="shared" si="8"/>
        <v>-7.6612631141480652</v>
      </c>
      <c r="S64" s="52">
        <f t="shared" si="8"/>
        <v>-16.449185361842925</v>
      </c>
      <c r="T64" s="52">
        <f t="shared" si="8"/>
        <v>-13.815754281490772</v>
      </c>
      <c r="U64" s="52">
        <f t="shared" si="8"/>
        <v>-9.5529920078818371</v>
      </c>
      <c r="V64" s="52">
        <f t="shared" si="8"/>
        <v>-20.052242963238498</v>
      </c>
      <c r="W64" s="52">
        <f t="shared" si="8"/>
        <v>-8.6971221855400547</v>
      </c>
      <c r="X64" s="52">
        <f t="shared" si="8"/>
        <v>-32.959124846869756</v>
      </c>
      <c r="Y64" s="52">
        <f t="shared" si="8"/>
        <v>-8.7018599062821202</v>
      </c>
      <c r="Z64" s="52">
        <f t="shared" si="8"/>
        <v>-4.9189046171726147</v>
      </c>
      <c r="AA64" s="52">
        <f t="shared" si="8"/>
        <v>-11.556648022141152</v>
      </c>
      <c r="AB64" s="52">
        <f t="shared" si="8"/>
        <v>4.6813917091564541</v>
      </c>
      <c r="AC64" s="52">
        <f t="shared" si="8"/>
        <v>33.665756925653241</v>
      </c>
      <c r="AD64" s="52">
        <f t="shared" si="8"/>
        <v>4.317646798066761</v>
      </c>
      <c r="AE64" s="52">
        <f t="shared" si="8"/>
        <v>-24.330811348488226</v>
      </c>
      <c r="AF64" s="52">
        <f t="shared" si="8"/>
        <v>13.887468537491202</v>
      </c>
      <c r="AG64" s="52">
        <f t="shared" si="8"/>
        <v>20.194602864674774</v>
      </c>
      <c r="AH64" s="52">
        <f t="shared" si="8"/>
        <v>42.988554071866979</v>
      </c>
      <c r="AI64" s="52">
        <f t="shared" si="8"/>
        <v>-3.8877544958683821</v>
      </c>
      <c r="AJ64" s="52">
        <f t="shared" si="8"/>
        <v>27.877296901313386</v>
      </c>
      <c r="AK64" s="52">
        <f t="shared" si="8"/>
        <v>7.2932309679690759</v>
      </c>
      <c r="AL64" s="52">
        <f t="shared" si="8"/>
        <v>-11.790855620539189</v>
      </c>
      <c r="AM64" s="52">
        <f t="shared" si="8"/>
        <v>16.975234963869699</v>
      </c>
      <c r="AN64" s="52">
        <f t="shared" si="8"/>
        <v>9.8073806835969073</v>
      </c>
      <c r="AO64" s="52">
        <f t="shared" si="8"/>
        <v>9.6324128148627182</v>
      </c>
      <c r="AP64" s="52">
        <f t="shared" si="8"/>
        <v>9.457444946128529</v>
      </c>
      <c r="AQ64" s="52">
        <f t="shared" si="8"/>
        <v>9.2824770773943399</v>
      </c>
      <c r="AR64" s="52">
        <f t="shared" si="8"/>
        <v>9.1075092086601508</v>
      </c>
      <c r="AS64" s="52">
        <f t="shared" si="8"/>
        <v>8.9325413399259617</v>
      </c>
      <c r="AT64" s="52">
        <f t="shared" si="8"/>
        <v>8.7575734711917725</v>
      </c>
      <c r="AU64" s="52">
        <f t="shared" si="8"/>
        <v>8.5826056024575834</v>
      </c>
      <c r="AV64" s="52">
        <f t="shared" si="8"/>
        <v>8.4076377337233943</v>
      </c>
      <c r="AW64" s="52">
        <f t="shared" si="8"/>
        <v>8.2326698649892052</v>
      </c>
      <c r="AX64" s="52">
        <f t="shared" si="8"/>
        <v>8.057701996255016</v>
      </c>
      <c r="AY64" s="52">
        <f t="shared" si="8"/>
        <v>7.9177052268480583</v>
      </c>
      <c r="AZ64" s="52">
        <f t="shared" si="8"/>
        <v>7.7666865320244165</v>
      </c>
      <c r="BA64" s="52">
        <f t="shared" si="8"/>
        <v>7.7899366973389927</v>
      </c>
      <c r="BB64" s="52">
        <f t="shared" si="8"/>
        <v>7.8668718947184191</v>
      </c>
      <c r="BC64" s="52">
        <f t="shared" si="8"/>
        <v>7.8549433769566512</v>
      </c>
      <c r="BD64" s="52">
        <f t="shared" si="8"/>
        <v>8.0127766761006551</v>
      </c>
    </row>
    <row r="65" spans="1:56" ht="12.75" customHeight="1">
      <c r="A65" s="181" t="s">
        <v>229</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2"/>
      <c r="B66" s="9" t="s">
        <v>201</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2"/>
      <c r="B67" s="9" t="s">
        <v>297</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2"/>
      <c r="B68" s="9" t="s">
        <v>298</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2"/>
      <c r="B69" s="4" t="s">
        <v>202</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2"/>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2"/>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2"/>
      <c r="B72" s="4" t="s">
        <v>84</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2"/>
      <c r="B73" s="9" t="s">
        <v>37</v>
      </c>
      <c r="C73" s="9"/>
      <c r="D73" s="9"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2"/>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2"/>
      <c r="B75" s="9" t="s">
        <v>210</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3"/>
      <c r="B76" s="13" t="s">
        <v>101</v>
      </c>
      <c r="C76" s="13"/>
      <c r="D76" s="13"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-0.44210658361963356</v>
      </c>
      <c r="F77" s="53">
        <f>IF('Fixed data'!$G$19=FALSE,F64+F76,F64)</f>
        <v>-0.43751083762461918</v>
      </c>
      <c r="G77" s="53">
        <f>IF('Fixed data'!$G$19=FALSE,G64+G76,G64)</f>
        <v>-2.7378422005647436</v>
      </c>
      <c r="H77" s="53">
        <f>IF('Fixed data'!$G$19=FALSE,H64+H76,H64)</f>
        <v>-4.1888323260424256</v>
      </c>
      <c r="I77" s="53">
        <f>IF('Fixed data'!$G$19=FALSE,I64+I76,I64)</f>
        <v>-4.0729767177037601</v>
      </c>
      <c r="J77" s="53">
        <f>IF('Fixed data'!$G$19=FALSE,J64+J76,J64)</f>
        <v>-6.9216882531109691</v>
      </c>
      <c r="K77" s="53">
        <f>IF('Fixed data'!$G$19=FALSE,K64+K76,K64)</f>
        <v>-7.5385992174455971</v>
      </c>
      <c r="L77" s="53">
        <f>IF('Fixed data'!$G$19=FALSE,L64+L76,L64)</f>
        <v>-10.709176434911686</v>
      </c>
      <c r="M77" s="53">
        <f>IF('Fixed data'!$G$19=FALSE,M64+M76,M64)</f>
        <v>-25.601795353097607</v>
      </c>
      <c r="N77" s="53">
        <f>IF('Fixed data'!$G$19=FALSE,N64+N76,N64)</f>
        <v>-14.545451965573946</v>
      </c>
      <c r="O77" s="53">
        <f>IF('Fixed data'!$G$19=FALSE,O64+O76,O64)</f>
        <v>-11.405202091180303</v>
      </c>
      <c r="P77" s="53">
        <f>IF('Fixed data'!$G$19=FALSE,P64+P76,P64)</f>
        <v>-28.727541870150826</v>
      </c>
      <c r="Q77" s="53">
        <f>IF('Fixed data'!$G$19=FALSE,Q64+Q76,Q64)</f>
        <v>-8.5188635939726467</v>
      </c>
      <c r="R77" s="53">
        <f>IF('Fixed data'!$G$19=FALSE,R64+R76,R64)</f>
        <v>-7.6612631141480652</v>
      </c>
      <c r="S77" s="53">
        <f>IF('Fixed data'!$G$19=FALSE,S64+S76,S64)</f>
        <v>-16.449185361842925</v>
      </c>
      <c r="T77" s="53">
        <f>IF('Fixed data'!$G$19=FALSE,T64+T76,T64)</f>
        <v>-13.815754281490772</v>
      </c>
      <c r="U77" s="53">
        <f>IF('Fixed data'!$G$19=FALSE,U64+U76,U64)</f>
        <v>-9.5529920078818371</v>
      </c>
      <c r="V77" s="53">
        <f>IF('Fixed data'!$G$19=FALSE,V64+V76,V64)</f>
        <v>-20.052242963238498</v>
      </c>
      <c r="W77" s="53">
        <f>IF('Fixed data'!$G$19=FALSE,W64+W76,W64)</f>
        <v>-8.6971221855400547</v>
      </c>
      <c r="X77" s="53">
        <f>IF('Fixed data'!$G$19=FALSE,X64+X76,X64)</f>
        <v>-32.959124846869756</v>
      </c>
      <c r="Y77" s="53">
        <f>IF('Fixed data'!$G$19=FALSE,Y64+Y76,Y64)</f>
        <v>-8.7018599062821202</v>
      </c>
      <c r="Z77" s="53">
        <f>IF('Fixed data'!$G$19=FALSE,Z64+Z76,Z64)</f>
        <v>-4.9189046171726147</v>
      </c>
      <c r="AA77" s="53">
        <f>IF('Fixed data'!$G$19=FALSE,AA64+AA76,AA64)</f>
        <v>-11.556648022141152</v>
      </c>
      <c r="AB77" s="53">
        <f>IF('Fixed data'!$G$19=FALSE,AB64+AB76,AB64)</f>
        <v>4.6813917091564541</v>
      </c>
      <c r="AC77" s="53">
        <f>IF('Fixed data'!$G$19=FALSE,AC64+AC76,AC64)</f>
        <v>33.665756925653241</v>
      </c>
      <c r="AD77" s="53">
        <f>IF('Fixed data'!$G$19=FALSE,AD64+AD76,AD64)</f>
        <v>4.317646798066761</v>
      </c>
      <c r="AE77" s="53">
        <f>IF('Fixed data'!$G$19=FALSE,AE64+AE76,AE64)</f>
        <v>-24.330811348488226</v>
      </c>
      <c r="AF77" s="53">
        <f>IF('Fixed data'!$G$19=FALSE,AF64+AF76,AF64)</f>
        <v>13.887468537491202</v>
      </c>
      <c r="AG77" s="53">
        <f>IF('Fixed data'!$G$19=FALSE,AG64+AG76,AG64)</f>
        <v>20.194602864674774</v>
      </c>
      <c r="AH77" s="53">
        <f>IF('Fixed data'!$G$19=FALSE,AH64+AH76,AH64)</f>
        <v>42.988554071866979</v>
      </c>
      <c r="AI77" s="53">
        <f>IF('Fixed data'!$G$19=FALSE,AI64+AI76,AI64)</f>
        <v>-3.8877544958683821</v>
      </c>
      <c r="AJ77" s="53">
        <f>IF('Fixed data'!$G$19=FALSE,AJ64+AJ76,AJ64)</f>
        <v>27.877296901313386</v>
      </c>
      <c r="AK77" s="53">
        <f>IF('Fixed data'!$G$19=FALSE,AK64+AK76,AK64)</f>
        <v>7.2932309679690759</v>
      </c>
      <c r="AL77" s="53">
        <f>IF('Fixed data'!$G$19=FALSE,AL64+AL76,AL64)</f>
        <v>-11.790855620539189</v>
      </c>
      <c r="AM77" s="53">
        <f>IF('Fixed data'!$G$19=FALSE,AM64+AM76,AM64)</f>
        <v>16.975234963869699</v>
      </c>
      <c r="AN77" s="53">
        <f>IF('Fixed data'!$G$19=FALSE,AN64+AN76,AN64)</f>
        <v>9.8073806835969073</v>
      </c>
      <c r="AO77" s="53">
        <f>IF('Fixed data'!$G$19=FALSE,AO64+AO76,AO64)</f>
        <v>9.6324128148627182</v>
      </c>
      <c r="AP77" s="53">
        <f>IF('Fixed data'!$G$19=FALSE,AP64+AP76,AP64)</f>
        <v>9.457444946128529</v>
      </c>
      <c r="AQ77" s="53">
        <f>IF('Fixed data'!$G$19=FALSE,AQ64+AQ76,AQ64)</f>
        <v>9.2824770773943399</v>
      </c>
      <c r="AR77" s="53">
        <f>IF('Fixed data'!$G$19=FALSE,AR64+AR76,AR64)</f>
        <v>9.1075092086601508</v>
      </c>
      <c r="AS77" s="53">
        <f>IF('Fixed data'!$G$19=FALSE,AS64+AS76,AS64)</f>
        <v>8.9325413399259617</v>
      </c>
      <c r="AT77" s="53">
        <f>IF('Fixed data'!$G$19=FALSE,AT64+AT76,AT64)</f>
        <v>8.7575734711917725</v>
      </c>
      <c r="AU77" s="53">
        <f>IF('Fixed data'!$G$19=FALSE,AU64+AU76,AU64)</f>
        <v>8.5826056024575834</v>
      </c>
      <c r="AV77" s="53">
        <f>IF('Fixed data'!$G$19=FALSE,AV64+AV76,AV64)</f>
        <v>8.4076377337233943</v>
      </c>
      <c r="AW77" s="53">
        <f>IF('Fixed data'!$G$19=FALSE,AW64+AW76,AW64)</f>
        <v>8.2326698649892052</v>
      </c>
      <c r="AX77" s="53">
        <f>IF('Fixed data'!$G$19=FALSE,AX64+AX76,AX64)</f>
        <v>8.057701996255016</v>
      </c>
      <c r="AY77" s="53">
        <f>IF('Fixed data'!$G$19=FALSE,AY64+AY76,AY64)</f>
        <v>7.9177052268480583</v>
      </c>
      <c r="AZ77" s="53">
        <f>IF('Fixed data'!$G$19=FALSE,AZ64+AZ76,AZ64)</f>
        <v>7.7666865320244165</v>
      </c>
      <c r="BA77" s="53">
        <f>IF('Fixed data'!$G$19=FALSE,BA64+BA76,BA64)</f>
        <v>7.7899366973389927</v>
      </c>
      <c r="BB77" s="53">
        <f>IF('Fixed data'!$G$19=FALSE,BB64+BB76,BB64)</f>
        <v>7.8668718947184191</v>
      </c>
      <c r="BC77" s="53">
        <f>IF('Fixed data'!$G$19=FALSE,BC64+BC76,BC64)</f>
        <v>7.8549433769566512</v>
      </c>
      <c r="BD77" s="53">
        <f>IF('Fixed data'!$G$19=FALSE,BD64+BD76,BD64)</f>
        <v>8.0127766761006551</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-0.42715611943925952</v>
      </c>
      <c r="F80" s="54">
        <f t="shared" ref="F80:BD80" si="10">F77*F78</f>
        <v>-0.40842104844884991</v>
      </c>
      <c r="G80" s="54">
        <f t="shared" si="10"/>
        <v>-2.4693768020694571</v>
      </c>
      <c r="H80" s="54">
        <f t="shared" si="10"/>
        <v>-3.6503253736622039</v>
      </c>
      <c r="I80" s="54">
        <f t="shared" si="10"/>
        <v>-3.4293371055460722</v>
      </c>
      <c r="J80" s="54">
        <f t="shared" si="10"/>
        <v>-5.6307978536031777</v>
      </c>
      <c r="K80" s="54">
        <f t="shared" si="10"/>
        <v>-5.9252708411303523</v>
      </c>
      <c r="L80" s="54">
        <f t="shared" si="10"/>
        <v>-8.1326723422306824</v>
      </c>
      <c r="M80" s="54">
        <f t="shared" si="10"/>
        <v>-18.784830194227855</v>
      </c>
      <c r="N80" s="54">
        <f t="shared" si="10"/>
        <v>-10.311544552307156</v>
      </c>
      <c r="O80" s="54">
        <f t="shared" si="10"/>
        <v>-7.8119442865698101</v>
      </c>
      <c r="P80" s="54">
        <f t="shared" si="10"/>
        <v>-19.011407410567465</v>
      </c>
      <c r="Q80" s="54">
        <f t="shared" si="10"/>
        <v>-5.4469967602844473</v>
      </c>
      <c r="R80" s="54">
        <f t="shared" si="10"/>
        <v>-4.7329888424390312</v>
      </c>
      <c r="S80" s="54">
        <f t="shared" si="10"/>
        <v>-9.8183644265045107</v>
      </c>
      <c r="T80" s="54">
        <f t="shared" si="10"/>
        <v>-7.9676271689346141</v>
      </c>
      <c r="U80" s="54">
        <f t="shared" si="10"/>
        <v>-5.3229632517000711</v>
      </c>
      <c r="V80" s="54">
        <f t="shared" si="10"/>
        <v>-10.795348372228888</v>
      </c>
      <c r="W80" s="54">
        <f t="shared" si="10"/>
        <v>-4.52385759479776</v>
      </c>
      <c r="X80" s="54">
        <f t="shared" si="10"/>
        <v>-16.564131728760948</v>
      </c>
      <c r="Y80" s="54">
        <f t="shared" si="10"/>
        <v>-4.2253699710156223</v>
      </c>
      <c r="Z80" s="54">
        <f t="shared" si="10"/>
        <v>-2.3077072037754758</v>
      </c>
      <c r="AA80" s="54">
        <f t="shared" si="10"/>
        <v>-5.2384625207858999</v>
      </c>
      <c r="AB80" s="54">
        <f t="shared" si="10"/>
        <v>2.050248895579347</v>
      </c>
      <c r="AC80" s="54">
        <f t="shared" si="10"/>
        <v>14.245563684585445</v>
      </c>
      <c r="AD80" s="54">
        <f t="shared" si="10"/>
        <v>1.7652166602252728</v>
      </c>
      <c r="AE80" s="54">
        <f t="shared" si="10"/>
        <v>-9.6109683480210695</v>
      </c>
      <c r="AF80" s="54">
        <f t="shared" si="10"/>
        <v>5.300212644466562</v>
      </c>
      <c r="AG80" s="54">
        <f t="shared" si="10"/>
        <v>7.4467225467690179</v>
      </c>
      <c r="AH80" s="54">
        <f t="shared" si="10"/>
        <v>15.3158937188159</v>
      </c>
      <c r="AI80" s="54">
        <f t="shared" si="10"/>
        <v>-1.5550518218895268</v>
      </c>
      <c r="AJ80" s="54">
        <f t="shared" si="10"/>
        <v>10.825786798411665</v>
      </c>
      <c r="AK80" s="54">
        <f t="shared" si="10"/>
        <v>2.7497394984242547</v>
      </c>
      <c r="AL80" s="54">
        <f t="shared" si="10"/>
        <v>-4.3159825635001994</v>
      </c>
      <c r="AM80" s="54">
        <f t="shared" si="10"/>
        <v>6.032716680055751</v>
      </c>
      <c r="AN80" s="54">
        <f t="shared" si="10"/>
        <v>3.3838643407155473</v>
      </c>
      <c r="AO80" s="54">
        <f t="shared" si="10"/>
        <v>3.226693934620573</v>
      </c>
      <c r="AP80" s="54">
        <f t="shared" si="10"/>
        <v>3.0758084311460396</v>
      </c>
      <c r="AQ80" s="54">
        <f t="shared" si="10"/>
        <v>2.9309750528233267</v>
      </c>
      <c r="AR80" s="54">
        <f t="shared" si="10"/>
        <v>2.7919692503252094</v>
      </c>
      <c r="AS80" s="54">
        <f t="shared" si="10"/>
        <v>2.6585744206302233</v>
      </c>
      <c r="AT80" s="54">
        <f t="shared" si="10"/>
        <v>2.5305816346244234</v>
      </c>
      <c r="AU80" s="54">
        <f t="shared" si="10"/>
        <v>2.4077893738298513</v>
      </c>
      <c r="AV80" s="54">
        <f t="shared" si="10"/>
        <v>2.2900032759591578</v>
      </c>
      <c r="AW80" s="54">
        <f t="shared" si="10"/>
        <v>2.1770358890055737</v>
      </c>
      <c r="AX80" s="54">
        <f t="shared" si="10"/>
        <v>2.0687064335868826</v>
      </c>
      <c r="AY80" s="54">
        <f t="shared" si="10"/>
        <v>1.9735574262993978</v>
      </c>
      <c r="AZ80" s="54">
        <f t="shared" si="10"/>
        <v>1.8795288280962672</v>
      </c>
      <c r="BA80" s="54">
        <f t="shared" si="10"/>
        <v>1.8302479031303494</v>
      </c>
      <c r="BB80" s="54">
        <f t="shared" si="10"/>
        <v>1.7944891749843075</v>
      </c>
      <c r="BC80" s="54">
        <f t="shared" si="10"/>
        <v>1.7395807724577188</v>
      </c>
      <c r="BD80" s="54">
        <f t="shared" si="10"/>
        <v>1.7228495509404957</v>
      </c>
    </row>
    <row r="81" spans="1:56">
      <c r="A81" s="72"/>
      <c r="B81" s="15" t="s">
        <v>18</v>
      </c>
      <c r="C81" s="15"/>
      <c r="D81" s="14" t="s">
        <v>40</v>
      </c>
      <c r="E81" s="55">
        <f>+E80</f>
        <v>-0.42715611943925952</v>
      </c>
      <c r="F81" s="55">
        <f t="shared" ref="F81:BD81" si="11">+E81+F80</f>
        <v>-0.83557716788810943</v>
      </c>
      <c r="G81" s="55">
        <f t="shared" si="11"/>
        <v>-3.3049539699575665</v>
      </c>
      <c r="H81" s="55">
        <f t="shared" si="11"/>
        <v>-6.95527934361977</v>
      </c>
      <c r="I81" s="55">
        <f t="shared" si="11"/>
        <v>-10.384616449165842</v>
      </c>
      <c r="J81" s="55">
        <f t="shared" si="11"/>
        <v>-16.01541430276902</v>
      </c>
      <c r="K81" s="55">
        <f t="shared" si="11"/>
        <v>-21.940685143899373</v>
      </c>
      <c r="L81" s="55">
        <f t="shared" si="11"/>
        <v>-30.073357486130057</v>
      </c>
      <c r="M81" s="55">
        <f t="shared" si="11"/>
        <v>-48.858187680357915</v>
      </c>
      <c r="N81" s="55">
        <f t="shared" si="11"/>
        <v>-59.169732232665069</v>
      </c>
      <c r="O81" s="55">
        <f t="shared" si="11"/>
        <v>-66.981676519234881</v>
      </c>
      <c r="P81" s="55">
        <f t="shared" si="11"/>
        <v>-85.993083929802339</v>
      </c>
      <c r="Q81" s="55">
        <f t="shared" si="11"/>
        <v>-91.440080690086788</v>
      </c>
      <c r="R81" s="55">
        <f t="shared" si="11"/>
        <v>-96.173069532525815</v>
      </c>
      <c r="S81" s="55">
        <f t="shared" si="11"/>
        <v>-105.99143395903033</v>
      </c>
      <c r="T81" s="55">
        <f t="shared" si="11"/>
        <v>-113.95906112796494</v>
      </c>
      <c r="U81" s="55">
        <f t="shared" si="11"/>
        <v>-119.28202437966502</v>
      </c>
      <c r="V81" s="55">
        <f t="shared" si="11"/>
        <v>-130.0773727518939</v>
      </c>
      <c r="W81" s="55">
        <f t="shared" si="11"/>
        <v>-134.60123034669166</v>
      </c>
      <c r="X81" s="55">
        <f t="shared" si="11"/>
        <v>-151.16536207545261</v>
      </c>
      <c r="Y81" s="55">
        <f t="shared" si="11"/>
        <v>-155.39073204646823</v>
      </c>
      <c r="Z81" s="55">
        <f t="shared" si="11"/>
        <v>-157.69843925024369</v>
      </c>
      <c r="AA81" s="55">
        <f t="shared" si="11"/>
        <v>-162.9369017710296</v>
      </c>
      <c r="AB81" s="55">
        <f t="shared" si="11"/>
        <v>-160.88665287545024</v>
      </c>
      <c r="AC81" s="55">
        <f t="shared" si="11"/>
        <v>-146.64108919086479</v>
      </c>
      <c r="AD81" s="55">
        <f t="shared" si="11"/>
        <v>-144.87587253063953</v>
      </c>
      <c r="AE81" s="55">
        <f t="shared" si="11"/>
        <v>-154.48684087866059</v>
      </c>
      <c r="AF81" s="55">
        <f t="shared" si="11"/>
        <v>-149.18662823419402</v>
      </c>
      <c r="AG81" s="55">
        <f t="shared" si="11"/>
        <v>-141.73990568742499</v>
      </c>
      <c r="AH81" s="55">
        <f t="shared" si="11"/>
        <v>-126.42401196860909</v>
      </c>
      <c r="AI81" s="55">
        <f t="shared" si="11"/>
        <v>-127.97906379049861</v>
      </c>
      <c r="AJ81" s="55">
        <f t="shared" si="11"/>
        <v>-117.15327699208694</v>
      </c>
      <c r="AK81" s="55">
        <f t="shared" si="11"/>
        <v>-114.4035374936627</v>
      </c>
      <c r="AL81" s="55">
        <f t="shared" si="11"/>
        <v>-118.7195200571629</v>
      </c>
      <c r="AM81" s="55">
        <f t="shared" si="11"/>
        <v>-112.68680337710714</v>
      </c>
      <c r="AN81" s="55">
        <f t="shared" si="11"/>
        <v>-109.30293903639159</v>
      </c>
      <c r="AO81" s="55">
        <f t="shared" si="11"/>
        <v>-106.07624510177102</v>
      </c>
      <c r="AP81" s="55">
        <f t="shared" si="11"/>
        <v>-103.00043667062498</v>
      </c>
      <c r="AQ81" s="55">
        <f t="shared" si="11"/>
        <v>-100.06946161780165</v>
      </c>
      <c r="AR81" s="55">
        <f t="shared" si="11"/>
        <v>-97.277492367476441</v>
      </c>
      <c r="AS81" s="55">
        <f t="shared" si="11"/>
        <v>-94.618917946846224</v>
      </c>
      <c r="AT81" s="55">
        <f t="shared" si="11"/>
        <v>-92.088336312221799</v>
      </c>
      <c r="AU81" s="55">
        <f t="shared" si="11"/>
        <v>-89.680546938391942</v>
      </c>
      <c r="AV81" s="55">
        <f t="shared" si="11"/>
        <v>-87.39054366243279</v>
      </c>
      <c r="AW81" s="55">
        <f t="shared" si="11"/>
        <v>-85.21350777342721</v>
      </c>
      <c r="AX81" s="55">
        <f t="shared" si="11"/>
        <v>-83.144801339840328</v>
      </c>
      <c r="AY81" s="55">
        <f t="shared" si="11"/>
        <v>-81.171243913540934</v>
      </c>
      <c r="AZ81" s="55">
        <f t="shared" si="11"/>
        <v>-79.291715085444665</v>
      </c>
      <c r="BA81" s="55">
        <f t="shared" si="11"/>
        <v>-77.461467182314308</v>
      </c>
      <c r="BB81" s="55">
        <f t="shared" si="11"/>
        <v>-75.666978007330002</v>
      </c>
      <c r="BC81" s="55">
        <f t="shared" si="11"/>
        <v>-73.927397234872288</v>
      </c>
      <c r="BD81" s="55">
        <f t="shared" si="11"/>
        <v>-72.204547683931793</v>
      </c>
    </row>
    <row r="82" spans="1:56">
      <c r="A82" s="72"/>
      <c r="B82" s="14"/>
    </row>
    <row r="83" spans="1:56">
      <c r="A83" s="72"/>
    </row>
    <row r="84" spans="1:56">
      <c r="A84" s="114"/>
      <c r="B84" s="121" t="s">
        <v>216</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318</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4" t="s">
        <v>299</v>
      </c>
      <c r="B86" s="4" t="s">
        <v>211</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4"/>
      <c r="B87" s="4" t="s">
        <v>212</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4"/>
      <c r="B88" s="4" t="s">
        <v>213</v>
      </c>
      <c r="D88" s="4" t="s">
        <v>208</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4"/>
      <c r="B89" s="4" t="s">
        <v>214</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4"/>
      <c r="B90" s="4" t="s">
        <v>328</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4"/>
      <c r="B91" s="4" t="s">
        <v>329</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4"/>
      <c r="B92" s="4" t="s">
        <v>330</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4"/>
      <c r="B93" s="4" t="s">
        <v>215</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331</v>
      </c>
    </row>
    <row r="97" spans="1:3">
      <c r="B97" s="67" t="s">
        <v>154</v>
      </c>
    </row>
    <row r="98" spans="1:3">
      <c r="B98" s="4" t="s">
        <v>315</v>
      </c>
    </row>
    <row r="99" spans="1:3">
      <c r="B99" s="4" t="s">
        <v>333</v>
      </c>
    </row>
    <row r="100" spans="1:3" ht="16.5">
      <c r="A100" s="83">
        <v>2</v>
      </c>
      <c r="B100" s="67" t="s">
        <v>153</v>
      </c>
    </row>
    <row r="105" spans="1:3">
      <c r="C105" s="35"/>
    </row>
    <row r="170" spans="2:2">
      <c r="B170" s="4" t="s">
        <v>197</v>
      </c>
    </row>
    <row r="171" spans="2:2">
      <c r="B171" s="4" t="s">
        <v>196</v>
      </c>
    </row>
    <row r="172" spans="2:2">
      <c r="B172" s="4" t="s">
        <v>316</v>
      </c>
    </row>
    <row r="173" spans="2:2">
      <c r="B173" s="4" t="s">
        <v>157</v>
      </c>
    </row>
    <row r="174" spans="2:2">
      <c r="B174" s="4" t="s">
        <v>158</v>
      </c>
    </row>
    <row r="175" spans="2:2">
      <c r="B175" s="4" t="s">
        <v>159</v>
      </c>
    </row>
    <row r="176" spans="2:2">
      <c r="B176" s="4" t="s">
        <v>160</v>
      </c>
    </row>
    <row r="177" spans="2:2">
      <c r="B177" s="4" t="s">
        <v>161</v>
      </c>
    </row>
    <row r="178" spans="2:2">
      <c r="B178" s="4" t="s">
        <v>162</v>
      </c>
    </row>
    <row r="179" spans="2:2">
      <c r="B179" s="4" t="s">
        <v>163</v>
      </c>
    </row>
    <row r="180" spans="2:2">
      <c r="B180" s="4" t="s">
        <v>164</v>
      </c>
    </row>
    <row r="181" spans="2:2">
      <c r="B181" s="4" t="s">
        <v>165</v>
      </c>
    </row>
    <row r="182" spans="2:2">
      <c r="B182" s="4" t="s">
        <v>198</v>
      </c>
    </row>
    <row r="183" spans="2:2">
      <c r="B183" s="4" t="s">
        <v>166</v>
      </c>
    </row>
    <row r="184" spans="2:2">
      <c r="B184" s="4" t="s">
        <v>167</v>
      </c>
    </row>
    <row r="185" spans="2:2">
      <c r="B185" s="4" t="s">
        <v>168</v>
      </c>
    </row>
    <row r="186" spans="2:2">
      <c r="B186" s="4" t="s">
        <v>169</v>
      </c>
    </row>
    <row r="187" spans="2:2">
      <c r="B187" s="4" t="s">
        <v>170</v>
      </c>
    </row>
    <row r="188" spans="2:2">
      <c r="B188" s="4" t="s">
        <v>171</v>
      </c>
    </row>
    <row r="189" spans="2:2">
      <c r="B189" s="4" t="s">
        <v>172</v>
      </c>
    </row>
    <row r="190" spans="2:2">
      <c r="B190" s="4" t="s">
        <v>173</v>
      </c>
    </row>
    <row r="191" spans="2:2">
      <c r="B191" s="4" t="s">
        <v>174</v>
      </c>
    </row>
    <row r="192" spans="2:2">
      <c r="B192" s="4" t="s">
        <v>199</v>
      </c>
    </row>
    <row r="193" spans="2:2">
      <c r="B193" s="4" t="s">
        <v>200</v>
      </c>
    </row>
    <row r="194" spans="2:2">
      <c r="B194" s="4" t="s">
        <v>175</v>
      </c>
    </row>
    <row r="195" spans="2:2">
      <c r="B195" s="4" t="s">
        <v>176</v>
      </c>
    </row>
    <row r="196" spans="2:2">
      <c r="B196" s="4" t="s">
        <v>177</v>
      </c>
    </row>
    <row r="197" spans="2:2">
      <c r="B197" s="4" t="s">
        <v>178</v>
      </c>
    </row>
    <row r="198" spans="2:2">
      <c r="B198" s="4" t="s">
        <v>179</v>
      </c>
    </row>
    <row r="199" spans="2:2">
      <c r="B199" s="4" t="s">
        <v>180</v>
      </c>
    </row>
    <row r="200" spans="2:2">
      <c r="B200" s="4" t="s">
        <v>181</v>
      </c>
    </row>
    <row r="201" spans="2:2">
      <c r="B201" s="4" t="s">
        <v>182</v>
      </c>
    </row>
    <row r="202" spans="2:2">
      <c r="B202" s="4" t="s">
        <v>183</v>
      </c>
    </row>
    <row r="203" spans="2:2">
      <c r="B203" s="4" t="s">
        <v>184</v>
      </c>
    </row>
    <row r="204" spans="2:2">
      <c r="B204" s="4" t="s">
        <v>185</v>
      </c>
    </row>
    <row r="205" spans="2:2">
      <c r="B205" s="4" t="s">
        <v>186</v>
      </c>
    </row>
    <row r="206" spans="2:2">
      <c r="B206" s="4" t="s">
        <v>187</v>
      </c>
    </row>
    <row r="207" spans="2:2">
      <c r="B207" s="4" t="s">
        <v>188</v>
      </c>
    </row>
    <row r="208" spans="2:2">
      <c r="B208" s="4" t="s">
        <v>189</v>
      </c>
    </row>
    <row r="209" spans="2:2">
      <c r="B209" s="4" t="s">
        <v>190</v>
      </c>
    </row>
    <row r="210" spans="2:2">
      <c r="B210" s="4" t="s">
        <v>191</v>
      </c>
    </row>
    <row r="211" spans="2:2">
      <c r="B211" s="4" t="s">
        <v>192</v>
      </c>
    </row>
    <row r="212" spans="2:2">
      <c r="B212" s="4" t="s">
        <v>193</v>
      </c>
    </row>
    <row r="213" spans="2:2">
      <c r="B213" s="4" t="s">
        <v>194</v>
      </c>
    </row>
    <row r="214" spans="2:2">
      <c r="B214" s="4" t="s">
        <v>195</v>
      </c>
    </row>
  </sheetData>
  <mergeCells count="4">
    <mergeCell ref="A13:A18"/>
    <mergeCell ref="A19:A25"/>
    <mergeCell ref="A65:A76"/>
    <mergeCell ref="A86:A93"/>
  </mergeCells>
  <dataValidations count="3">
    <dataValidation type="list" allowBlank="1" showInputMessage="1" showErrorMessage="1" sqref="B21">
      <formula1>$B$113:$B$159</formula1>
    </dataValidation>
    <dataValidation type="list" allowBlank="1" showInputMessage="1" showErrorMessage="1" sqref="B13 B19">
      <formula1>$B$113:$B$157</formula1>
    </dataValidation>
    <dataValidation type="list" allowBlank="1" showInputMessage="1" showErrorMessage="1" sqref="B14:B18 B20 B22: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www.w3.org/XML/1998/namespace"/>
    <ds:schemaRef ds:uri="http://schemas.microsoft.com/sharepoint/v3/fields"/>
    <ds:schemaRef ds:uri="http://purl.org/dc/elements/1.1/"/>
    <ds:schemaRef ds:uri="http://purl.org/dc/terms/"/>
    <ds:schemaRef ds:uri="http://schemas.microsoft.com/office/2006/documentManagement/types"/>
    <ds:schemaRef ds:uri="eecedeb9-13b3-4e62-b003-046c92e1668a"/>
    <ds:schemaRef ds:uri="http://purl.org/dc/dcmitype/"/>
    <ds:schemaRef ds:uri="http://schemas.openxmlformats.org/package/2006/metadata/core-properties"/>
    <ds:schemaRef ds:uri="efb98dbe-6680-48eb-ac67-85b3a61e785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Akani, Andrew</cp:lastModifiedBy>
  <cp:lastPrinted>2013-03-27T15:33:01Z</cp:lastPrinted>
  <dcterms:created xsi:type="dcterms:W3CDTF">2012-02-15T20:11:21Z</dcterms:created>
  <dcterms:modified xsi:type="dcterms:W3CDTF">2013-06-24T16:17:58Z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